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9620" windowHeight="9792" tabRatio="650"/>
  </bookViews>
  <sheets>
    <sheet name="Beförderungspapier_6.2" sheetId="1" r:id="rId1"/>
    <sheet name="Gefahrzettel UN 3373" sheetId="4" r:id="rId2"/>
    <sheet name="Gefahrzettel 6.2" sheetId="3" r:id="rId3"/>
    <sheet name="Ausrichtungspfeile" sheetId="6" r:id="rId4"/>
    <sheet name="Gefahrzettel 2.2" sheetId="5" r:id="rId5"/>
    <sheet name="Parameter" sheetId="2" state="hidden" r:id="rId6"/>
  </sheets>
  <definedNames>
    <definedName name="_xlnm.Print_Area" localSheetId="0">Beförderungspapier_6.2!$A$1:$V$55</definedName>
  </definedNames>
  <calcPr calcId="145621"/>
</workbook>
</file>

<file path=xl/calcChain.xml><?xml version="1.0" encoding="utf-8"?>
<calcChain xmlns="http://schemas.openxmlformats.org/spreadsheetml/2006/main">
  <c r="G119" i="2" l="1"/>
  <c r="G22" i="1"/>
  <c r="I114" i="2" l="1"/>
  <c r="P29" i="1"/>
  <c r="I116" i="2" s="1"/>
  <c r="A43" i="1" l="1"/>
  <c r="O22" i="1" l="1"/>
  <c r="V22" i="1"/>
  <c r="A26" i="1"/>
  <c r="H138" i="2" l="1"/>
  <c r="A48" i="1" l="1"/>
  <c r="A47" i="1"/>
  <c r="A45" i="1"/>
  <c r="G132" i="2" l="1"/>
  <c r="G134" i="2" s="1"/>
  <c r="G131" i="2"/>
  <c r="U134" i="2" s="1"/>
  <c r="A24" i="1"/>
  <c r="G24" i="1" s="1"/>
  <c r="P26" i="1"/>
  <c r="G127" i="2"/>
  <c r="G110" i="2"/>
  <c r="G109" i="2"/>
  <c r="G107" i="2"/>
  <c r="G111" i="2"/>
  <c r="G112" i="2"/>
  <c r="G105" i="2" l="1"/>
  <c r="H131" i="2"/>
  <c r="A40" i="1" s="1"/>
  <c r="G135" i="2"/>
  <c r="A46" i="1" s="1"/>
  <c r="P133" i="2"/>
  <c r="G133" i="2"/>
  <c r="G136" i="2"/>
  <c r="C39" i="3" s="1"/>
  <c r="A41" i="1"/>
  <c r="H106" i="2"/>
  <c r="G108" i="2"/>
  <c r="G106" i="2"/>
  <c r="J113" i="2" l="1"/>
  <c r="G113" i="2" s="1"/>
  <c r="H116" i="2"/>
  <c r="G117" i="2"/>
  <c r="N24" i="1"/>
  <c r="M24" i="1"/>
  <c r="A31" i="1"/>
  <c r="M134" i="2" s="1"/>
  <c r="P134" i="2" s="1"/>
  <c r="A29" i="1"/>
  <c r="H114" i="2" s="1"/>
  <c r="G114" i="2" s="1"/>
  <c r="A27" i="1"/>
  <c r="N22" i="1"/>
  <c r="N21" i="1"/>
  <c r="K133" i="2" l="1"/>
  <c r="K116" i="2"/>
  <c r="J116" i="2"/>
  <c r="H136" i="2"/>
  <c r="A46" i="3" s="1"/>
  <c r="H133" i="2"/>
  <c r="L116" i="2" l="1"/>
  <c r="G116" i="2" s="1"/>
  <c r="T134" i="2"/>
  <c r="A44" i="1" s="1"/>
  <c r="O133" i="2"/>
  <c r="A42" i="1" s="1"/>
  <c r="A46" i="4"/>
  <c r="G126" i="2" l="1"/>
  <c r="G128" i="2" s="1"/>
</calcChain>
</file>

<file path=xl/comments1.xml><?xml version="1.0" encoding="utf-8"?>
<comments xmlns="http://schemas.openxmlformats.org/spreadsheetml/2006/main">
  <authors>
    <author>u35</author>
  </authors>
  <commentList>
    <comment ref="C17" authorId="0">
      <text>
        <r>
          <rPr>
            <b/>
            <sz val="8"/>
            <color indexed="81"/>
            <rFont val="Tahoma"/>
            <family val="2"/>
          </rPr>
          <t>verantwortliche Person</t>
        </r>
      </text>
    </comment>
    <comment ref="N17" authorId="0">
      <text>
        <r>
          <rPr>
            <b/>
            <sz val="8"/>
            <color indexed="81"/>
            <rFont val="Tahoma"/>
            <family val="2"/>
          </rPr>
          <t>verantwortliche Person</t>
        </r>
      </text>
    </comment>
  </commentList>
</comments>
</file>

<file path=xl/sharedStrings.xml><?xml version="1.0" encoding="utf-8"?>
<sst xmlns="http://schemas.openxmlformats.org/spreadsheetml/2006/main" count="452" uniqueCount="305">
  <si>
    <t>Gefahrgutbeauftragter</t>
  </si>
  <si>
    <t>Tel.: 06221-54-8542</t>
  </si>
  <si>
    <t>Beförderungspapier zum Befördern</t>
  </si>
  <si>
    <t>von ansteckungsgefährlichen Stoffen</t>
  </si>
  <si>
    <t xml:space="preserve"> Absender</t>
  </si>
  <si>
    <t xml:space="preserve"> Name:</t>
  </si>
  <si>
    <t xml:space="preserve"> Anschrift:</t>
  </si>
  <si>
    <t xml:space="preserve"> Telefon-Nr.:</t>
  </si>
  <si>
    <t xml:space="preserve"> Empfänger</t>
  </si>
  <si>
    <t xml:space="preserve"> technische Benennung</t>
  </si>
  <si>
    <t>GEFÄHRLICH FÜR MENSCHEN</t>
  </si>
  <si>
    <t>Gefahr-</t>
  </si>
  <si>
    <t>zettel</t>
  </si>
  <si>
    <t>6.2</t>
  </si>
  <si>
    <t>Tunnel-</t>
  </si>
  <si>
    <t>code</t>
  </si>
  <si>
    <t>( E )</t>
  </si>
  <si>
    <t>Brutto</t>
  </si>
  <si>
    <t>Netto</t>
  </si>
  <si>
    <t>Anzahl</t>
  </si>
  <si>
    <t>Verpackung</t>
  </si>
  <si>
    <t>in kg</t>
  </si>
  <si>
    <t xml:space="preserve"> Verantwortliche Person:</t>
  </si>
  <si>
    <t xml:space="preserve"> Notfallkontakt-Telefon:</t>
  </si>
  <si>
    <t>offizielle Benennung</t>
  </si>
  <si>
    <t>Zeile 1</t>
  </si>
  <si>
    <t>UN 2814,</t>
  </si>
  <si>
    <t>Zeile 2</t>
  </si>
  <si>
    <t>Zeile 3</t>
  </si>
  <si>
    <t>UN 2900,</t>
  </si>
  <si>
    <t>ANSTECKUNGSGEFÄHRLICHER STOFF,</t>
  </si>
  <si>
    <t>UN 3291,</t>
  </si>
  <si>
    <t>KLINISCHER ABFALL,</t>
  </si>
  <si>
    <t>UNSPEZIFIZIERT, N.A.G.</t>
  </si>
  <si>
    <t>UNTER DIE VORSCHRIFTEN FALLENDER</t>
  </si>
  <si>
    <t>MEDIZINISCHER ABFALL, N.A.G.</t>
  </si>
  <si>
    <t>UN 3373,</t>
  </si>
  <si>
    <t>BIOLOGISCHER STOFF,</t>
  </si>
  <si>
    <t>KATEGORIE B</t>
  </si>
  <si>
    <t>Auswahltext</t>
  </si>
  <si>
    <t>Gefährlich für Menschen</t>
  </si>
  <si>
    <t>Nur gefährlich für Tiere</t>
  </si>
  <si>
    <t>Klinischer Abfall</t>
  </si>
  <si>
    <t>Medizinischer Abfall</t>
  </si>
  <si>
    <t>(Bio)Medizinischer Abfall</t>
  </si>
  <si>
    <t>Biologischer Stoff der Kategorie B</t>
  </si>
  <si>
    <t>Index</t>
  </si>
  <si>
    <t>N.A.G.</t>
  </si>
  <si>
    <t>(BIO)MEDIZINISCHER ABFALL,</t>
  </si>
  <si>
    <t>Bacillus anthracis (nur Kulturen)</t>
  </si>
  <si>
    <t>Brucella abortus (nur Kulturen)</t>
  </si>
  <si>
    <t>Brucella melitensis (nur Kulturen)</t>
  </si>
  <si>
    <t>Brucella suis (nur Kulturen)</t>
  </si>
  <si>
    <t>Clostridium botulinum (nur Kulturen)</t>
  </si>
  <si>
    <t>Coccidioides immitis (nur Kulturen)</t>
  </si>
  <si>
    <t>Coxiella burnetii (nur Kulturen)</t>
  </si>
  <si>
    <t>Dengue-Virus (nur Kulturen)</t>
  </si>
  <si>
    <t>Ebola-Virus</t>
  </si>
  <si>
    <t>Flexal-Virus</t>
  </si>
  <si>
    <t>Francisella tularensis (nur Kulturen)</t>
  </si>
  <si>
    <t>Guanarito-Virus</t>
  </si>
  <si>
    <t>Hantaan-Virus</t>
  </si>
  <si>
    <t>Hendra-Virus</t>
  </si>
  <si>
    <t>Hepatitis-B-Virus (nur Kulturen)</t>
  </si>
  <si>
    <t>Herpes-B-Virus (nur Kulturen)</t>
  </si>
  <si>
    <t>humanes Immundefizienz-Virus (nur Kulturen)</t>
  </si>
  <si>
    <t>japanisches Encephalitis-Virus (nur Kulturen)</t>
  </si>
  <si>
    <t>Junin-Virus</t>
  </si>
  <si>
    <t>Kyasanur-Waldkrankheit-Virus</t>
  </si>
  <si>
    <t>Lassa-Virus</t>
  </si>
  <si>
    <t>Machupo-Virus</t>
  </si>
  <si>
    <t>Marburg-Virus</t>
  </si>
  <si>
    <t>Affenpocken-Virus</t>
  </si>
  <si>
    <t>Nipah-Virus</t>
  </si>
  <si>
    <t>Virus des hämorrhagischen Omsk-Fiebers</t>
  </si>
  <si>
    <t>Polio-Virus (nur Kulturen)</t>
  </si>
  <si>
    <t>Tollwut-Virus (nur Kulturen)</t>
  </si>
  <si>
    <t>Rickettsia prowazekii (nur Kulturen)</t>
  </si>
  <si>
    <t>Rickettsia rickettsii (nur Kulturen)</t>
  </si>
  <si>
    <t>Rifttal-Fiebervirus (nur Kulturen)</t>
  </si>
  <si>
    <t>Sabia-Virus</t>
  </si>
  <si>
    <t>Zecken-Encephalitis-Virus (nur Kulturen)</t>
  </si>
  <si>
    <t>Pocken-Virus</t>
  </si>
  <si>
    <t>West-Nil-Virus (nur Kulturen)</t>
  </si>
  <si>
    <t>Gelbfieber-Virus (nur Kulturen)</t>
  </si>
  <si>
    <t>Yersinia pestis (nur Kulturen)</t>
  </si>
  <si>
    <t>klassisches Schweinefieber-Virus (nur Kulturen)</t>
  </si>
  <si>
    <t>Maul- und Klauenseuche-Virus (nur Kulturen)</t>
  </si>
  <si>
    <t>Kleinwiederkäuer-Pest-Virus (nur Kulturen)</t>
  </si>
  <si>
    <t>Rinderpest-Virus (nur Kulturen)</t>
  </si>
  <si>
    <t>Schafpocken-Virus (nur Kulturen)</t>
  </si>
  <si>
    <t>Ziegenpocken-Virus (nur Kulturen)</t>
  </si>
  <si>
    <t>Vesicular stomatitis virus (nur Kulturen)</t>
  </si>
  <si>
    <t>technische Benennung</t>
  </si>
  <si>
    <t>Escherichia coli, verotoxigen (nur Kulturen)</t>
  </si>
  <si>
    <t>Mycobacterium tuberculosis (nur Kulturen)</t>
  </si>
  <si>
    <t>Shigella dysenteriae type 1 (nur Kulturen)</t>
  </si>
  <si>
    <t>(Bacillus anthracis)</t>
  </si>
  <si>
    <t>(Brucella abortus)</t>
  </si>
  <si>
    <t>(Brucella melitensis)</t>
  </si>
  <si>
    <t>(Brucella suis)</t>
  </si>
  <si>
    <t>(Burkholderia mallei – Pseudomonas mallei – Rotz)</t>
  </si>
  <si>
    <t>(Burkholderia pseudomallei – Pseudomonas pseudomallei)</t>
  </si>
  <si>
    <t>(Chlamydia psittaci – aviäre Stämme)</t>
  </si>
  <si>
    <t>(Clostridium botulinum)</t>
  </si>
  <si>
    <t>(Coccidioides immitis)</t>
  </si>
  <si>
    <t>(Coxiella burnetii)</t>
  </si>
  <si>
    <t>(Dengue-Virus)</t>
  </si>
  <si>
    <t>(Virus der östlichen Pferde-Encephalitis)</t>
  </si>
  <si>
    <t>(Escherichia coli, verotoxigen)</t>
  </si>
  <si>
    <t>(Francisella tularensis)</t>
  </si>
  <si>
    <t>(Hepatitis-B-Virus)</t>
  </si>
  <si>
    <t>(Herpes-B-Virus)</t>
  </si>
  <si>
    <t>(humanes Immundefizienz-Virus)</t>
  </si>
  <si>
    <t>(hoch pathogenes Vogelgrippe-Virus)</t>
  </si>
  <si>
    <t>(japanisches Encephalitis-Virus)</t>
  </si>
  <si>
    <t>(Mycobacterium tuberculosis)</t>
  </si>
  <si>
    <t>(Polio-Virus)</t>
  </si>
  <si>
    <t>(Tollwut-Virus)</t>
  </si>
  <si>
    <t>(Rickettsia prowazekii)</t>
  </si>
  <si>
    <t>(Rickettsia rickettsii)</t>
  </si>
  <si>
    <t>(Rifttal-Fiebervirus)</t>
  </si>
  <si>
    <t>(Virus der russischen Frühsommer-Encephalitis)</t>
  </si>
  <si>
    <t>(Shigella dysenteriae type 1)</t>
  </si>
  <si>
    <t>(Zecken-Encephalitis-Virus)</t>
  </si>
  <si>
    <t>(Virus der Venezuela-Pferde-Encephalitis)</t>
  </si>
  <si>
    <t>(West-Nil-Virus)</t>
  </si>
  <si>
    <t>(Gelbfieber-Virus)</t>
  </si>
  <si>
    <t>(Yersinia pestis)</t>
  </si>
  <si>
    <t>(Virus des afrikanischen Schweinefiebers)</t>
  </si>
  <si>
    <t>(Aviäres Paramyxo-Virus Typ 1 – Virus der velogenen Newcastle-Krankheit)</t>
  </si>
  <si>
    <t>(klassisches Schweinefieber-Virus)</t>
  </si>
  <si>
    <t>(Maul- und Klauenseuche-Virus)</t>
  </si>
  <si>
    <t>(Virus der Dermatitis nodularis (lumpy skin disease) )</t>
  </si>
  <si>
    <t>(Mycoplasma mycoides – Erreger der infektiösen bovinen Pleuropneumonie)</t>
  </si>
  <si>
    <t>(Kleinwiederkäuer-Pest-Virus)</t>
  </si>
  <si>
    <t>(Rinderpest-Virus)</t>
  </si>
  <si>
    <t>(Schafpocken-Virus)</t>
  </si>
  <si>
    <t>(Ziegenpocken-Virus)</t>
  </si>
  <si>
    <t>(Virus der vesikulären Schweinekrankheit)</t>
  </si>
  <si>
    <t>(Vesicular stomatitis virus)</t>
  </si>
  <si>
    <t>(Virus des hämorrhagischen Krim-Kongo-Fiebers)</t>
  </si>
  <si>
    <t>(Ebola-Virus)</t>
  </si>
  <si>
    <t>(Flexal-Virus)</t>
  </si>
  <si>
    <t>(Guanarito-Virus)</t>
  </si>
  <si>
    <t>(Hantaan-Virus)</t>
  </si>
  <si>
    <t>(Hanta-Virus, das hämorrhagisches Fieber mit Nierensyndrom hervorruft)</t>
  </si>
  <si>
    <t>(Hendra-Virus)</t>
  </si>
  <si>
    <t>(Junin-Virus)</t>
  </si>
  <si>
    <t>(Kyasanur-Waldkrankheit-Virus)</t>
  </si>
  <si>
    <t>(Lassa-Virus)</t>
  </si>
  <si>
    <t>(Machupo-Virus)</t>
  </si>
  <si>
    <t>(Marburg-Virus)</t>
  </si>
  <si>
    <t>(Affenpocken-Virus)</t>
  </si>
  <si>
    <t>(Nipah-Virus)</t>
  </si>
  <si>
    <t>(Virus des hämorrhagischen Omsk-Fiebers)</t>
  </si>
  <si>
    <t>(Sabia-Virus)</t>
  </si>
  <si>
    <t>(Pocken-Virus)</t>
  </si>
  <si>
    <t>Kulturen, die für diagnostische oder klinische Zwecke vorgesehen sind, dürfen jedoch als ansteckungsgefährliche Stoffe der Kategorie B klassifiziert werden.</t>
  </si>
  <si>
    <t>Bemerkung</t>
  </si>
  <si>
    <t>Hanta-Virus, d. Fieber mit Nierensynd. hervorr.</t>
  </si>
  <si>
    <t>hoch pathogenes Vogelgr.-Virus (nur Kulturen)</t>
  </si>
  <si>
    <t>Virus d. russ. Frühs.-Encephal. (nur Kulturen)</t>
  </si>
  <si>
    <t>Virus d. Venez.-Pferde-Encephal. (nur Kulturen)</t>
  </si>
  <si>
    <t>Aviäres Paramyxo-Virus Typ 1 (nur Kulturen)</t>
  </si>
  <si>
    <t>Virus der Dermatitis nodularis (nur Kulturen)</t>
  </si>
  <si>
    <t>Virus des afrik. Schweinefiebers (nur Kulturen)</t>
  </si>
  <si>
    <t>Mycoplasma mycoides (nur Kulturen)</t>
  </si>
  <si>
    <t>Virus d. vesikulären Schweinekr. (nur Kulturen)</t>
  </si>
  <si>
    <t>Virus d. östl. Pferde-Encephalitis (nur Kulturen)</t>
  </si>
  <si>
    <t>Virus des hämorrhag. Krim-Kongo-Fiebers</t>
  </si>
  <si>
    <t>Chlamydia psittaci – aviäre St. (nur Kulturen)</t>
  </si>
  <si>
    <t>Burkholderia pseudomallei (nur Kulturen)</t>
  </si>
  <si>
    <t>Burkholderia mallei – Rotz (nur Kulturen)</t>
  </si>
  <si>
    <t>GEFÄHRLICH FÜR TIERE</t>
  </si>
  <si>
    <t>6.2 (2.2)</t>
  </si>
  <si>
    <t>Gefährlich für Menschen, in tiefgekühlt fl. Stickst.</t>
  </si>
  <si>
    <t>Nur gefährlich für Tiere, in tiefgekühlt fl. Stickst.</t>
  </si>
  <si>
    <t xml:space="preserve"> </t>
  </si>
  <si>
    <t>Tunnelcode</t>
  </si>
  <si>
    <t>II</t>
  </si>
  <si>
    <t>gruppe</t>
  </si>
  <si>
    <t>Spalte 4A</t>
  </si>
  <si>
    <t>Spalte 4B</t>
  </si>
  <si>
    <t>Verp.-</t>
  </si>
  <si>
    <t>UN 1845, KOHLENDIOXID FEST,</t>
  </si>
  <si>
    <t>Trockeneis  Zeile1</t>
  </si>
  <si>
    <t>Trockeneis Zeile 2</t>
  </si>
  <si>
    <t>Gefährlich für Menschen, in Trockeneis</t>
  </si>
  <si>
    <t>Nur gefährlich für Tiere, in Trockeneis</t>
  </si>
  <si>
    <t>ALS KÜHLMITTEL</t>
  </si>
  <si>
    <t xml:space="preserve"> UN-Nummer und offizielle Benennung</t>
  </si>
  <si>
    <t>UN 1977, STICKSTOFF, TIEFGEKÜHLT,</t>
  </si>
  <si>
    <t>FLÜSSIG, ALS KÜHLMITTEL</t>
  </si>
  <si>
    <t>Zettel</t>
  </si>
  <si>
    <t>UN 3373</t>
  </si>
  <si>
    <t>Biologischer Stoff der Kategorie B, in Trockeneis</t>
  </si>
  <si>
    <t>Entscheidung für Grünfärbung</t>
  </si>
  <si>
    <t>Tech. Benennung:</t>
  </si>
  <si>
    <t>offiz. Benennung:</t>
  </si>
  <si>
    <t>Kiste aus Pappe</t>
  </si>
  <si>
    <t>Kiste aus Stahl</t>
  </si>
  <si>
    <t>Kiste aus Aluminium</t>
  </si>
  <si>
    <t>Kiste aus starrem Kunststoff</t>
  </si>
  <si>
    <t>Stahlfass, abnehmb. Deckel</t>
  </si>
  <si>
    <t>Stahlfass, nicht abnehmb. Deckel</t>
  </si>
  <si>
    <t>Alufass, nicht abnehmb. Deckel</t>
  </si>
  <si>
    <t>Alufass, abnehmb. Deckel</t>
  </si>
  <si>
    <t>Kunststofffass, abnehmb. Deckel</t>
  </si>
  <si>
    <t>abnehmbarer Deckel</t>
  </si>
  <si>
    <t>Code</t>
  </si>
  <si>
    <t>Kunststofffass, n. abnehmb. Deckel</t>
  </si>
  <si>
    <t>Verpackungscode 4A</t>
  </si>
  <si>
    <t>Verpackungscode 4B</t>
  </si>
  <si>
    <t>Verpackungscode 4G</t>
  </si>
  <si>
    <t>Verpackungscode 4H2</t>
  </si>
  <si>
    <t>Verpackungscode 1A1</t>
  </si>
  <si>
    <t>Verpackungscode 1A2</t>
  </si>
  <si>
    <t>Verpackungscode 1B1</t>
  </si>
  <si>
    <t>Verpackungscode 1B2</t>
  </si>
  <si>
    <t>Verpackungscode 1H1</t>
  </si>
  <si>
    <t>Verpackungscode 1H2</t>
  </si>
  <si>
    <t>Fass aus Stahl,</t>
  </si>
  <si>
    <t>Fass aus Aluminium,</t>
  </si>
  <si>
    <t>Fass aus Kunststoff,</t>
  </si>
  <si>
    <t>nicht abnehmbarer Deckel</t>
  </si>
  <si>
    <t>_______ Ansteckungsgefährlicher Stoff _______</t>
  </si>
  <si>
    <t>________________ Erreger ______________</t>
  </si>
  <si>
    <t>_________ Packmittel ________</t>
  </si>
  <si>
    <t>Absender</t>
  </si>
  <si>
    <t>Tel.-Absender</t>
  </si>
  <si>
    <t>Empfänger Name</t>
  </si>
  <si>
    <t>Empfänger Anschr.</t>
  </si>
  <si>
    <t>Tel.-Empfänger</t>
  </si>
  <si>
    <t>Bei Eintr. Verp.</t>
  </si>
  <si>
    <t>Bei Eint. Erreger</t>
  </si>
  <si>
    <t>Netto Kühlmittel</t>
  </si>
  <si>
    <t>Bei Eintr. Kühlm.</t>
  </si>
  <si>
    <t>Bei Eintr. Netto</t>
  </si>
  <si>
    <t>Absender Name</t>
  </si>
  <si>
    <t>Verantw. Pers. Name</t>
  </si>
  <si>
    <t>Tel.-Notfallkontakt</t>
  </si>
  <si>
    <t>P620</t>
  </si>
  <si>
    <t>P621</t>
  </si>
  <si>
    <t>P650</t>
  </si>
  <si>
    <t>Checkliste</t>
  </si>
  <si>
    <t>Verpackungsanweisung</t>
  </si>
  <si>
    <t xml:space="preserve"> Checkliste:</t>
  </si>
  <si>
    <t>Kennzeichnung</t>
  </si>
  <si>
    <t>Verp.- Anweisung</t>
  </si>
  <si>
    <t>Gefahrzettel</t>
  </si>
  <si>
    <t>6.2 und 2.2</t>
  </si>
  <si>
    <t>Aufschriften</t>
  </si>
  <si>
    <t>Unbekannt, Verdacht auf anst. Stoff der Kat. A</t>
  </si>
  <si>
    <t>(Verdacht auf ansteckungsgefährlichen Stoff der Kategorie A)</t>
  </si>
  <si>
    <t>Fahrzeugkennzeichnung</t>
  </si>
  <si>
    <t>Dokumente</t>
  </si>
  <si>
    <t xml:space="preserve"> Unbedenklichkeitserklärung:</t>
  </si>
  <si>
    <t>Name, Vorname</t>
  </si>
  <si>
    <t xml:space="preserve"> Hiermit bestätige ich die Übergabe des Versandstücks (frei von äußerlicher Kontamination) zum Transport gemäß den geltenden Vorschriften.</t>
  </si>
  <si>
    <t xml:space="preserve"> Datum</t>
  </si>
  <si>
    <t>Unterschrift (verantwortliche Person)</t>
  </si>
  <si>
    <t>i.O.</t>
  </si>
  <si>
    <t>¨</t>
  </si>
  <si>
    <t>Checkliste ein/aus</t>
  </si>
  <si>
    <t>HINWEIS: Im Dokument sind noch nicht alle notwendigen Angaben gemacht!</t>
  </si>
  <si>
    <t>Kontrollhinweis</t>
  </si>
  <si>
    <t xml:space="preserve">  kg</t>
  </si>
  <si>
    <t xml:space="preserve">   g</t>
  </si>
  <si>
    <t xml:space="preserve">  ml</t>
  </si>
  <si>
    <t xml:space="preserve">  ltr</t>
  </si>
  <si>
    <t>in ml</t>
  </si>
  <si>
    <t>in Ltr.</t>
  </si>
  <si>
    <t>in  g</t>
  </si>
  <si>
    <t>Gefahrzettel nach Muster 6.2 ADR</t>
  </si>
  <si>
    <t>Ansteckungsgefährliche Stoffe der Kategorie A</t>
  </si>
  <si>
    <t>Ansteckungsgefährliche Stoffe der Kategorie B</t>
  </si>
  <si>
    <t>Kennzeichen UN 3373</t>
  </si>
  <si>
    <t>Aufschrift</t>
  </si>
  <si>
    <t>BIOLOGISCHER STOFF, KATEGORIE B</t>
  </si>
  <si>
    <t>Aufschrift bei Gefahrzettel</t>
  </si>
  <si>
    <t>Direkt neben dem rautenförmigen Kennzeichen "UN 3373" ist diese Aufschrift anzubringen (Zeichenhohe mind. 6 mm).</t>
  </si>
  <si>
    <t>Gefahrzettel nach Muster 2.2 ADR</t>
  </si>
  <si>
    <t>Bei Verwendung von tiefgekühltem, flüssigem Stickstoff als Kühlmittel</t>
  </si>
  <si>
    <t>STICKSTOFF, TIEFGEKÜHLT, FLÜSSIG, ALS KÜHLMITTEL</t>
  </si>
  <si>
    <t>P620 und P203</t>
  </si>
  <si>
    <t>UN 1977</t>
  </si>
  <si>
    <t>Direkt neben dem rautenförmigen Gefahrzettel ist diese Aufschrift anzubringen.</t>
  </si>
  <si>
    <t>Ausrichtungspfeile</t>
  </si>
  <si>
    <t>Die Ausrichtungspfeile müssen auf zwei gegenüberliegenden senkrechten Seiten des Versandstückes angebracht sein, wobei die Pfeile korrekt nach oben zeigen.</t>
  </si>
  <si>
    <t>Verwendung einer Umverpackung</t>
  </si>
  <si>
    <t>UMVERPACKUNG</t>
  </si>
  <si>
    <t>(Buchstabenhöhe mindestens 12 mm)</t>
  </si>
  <si>
    <t>Tech. Benennung</t>
  </si>
  <si>
    <t>mit Kühlmittel</t>
  </si>
  <si>
    <t>ohne Kühlmittel</t>
  </si>
  <si>
    <t>Summe</t>
  </si>
  <si>
    <t>(                                                              )</t>
  </si>
  <si>
    <t>Kult. v. Mikroorgan. d. RG III oder IV, nicht o.g.</t>
  </si>
  <si>
    <t xml:space="preserve">   </t>
  </si>
  <si>
    <t>Eine Umverpackung, die für die Aufnahme von einem oder mehreren Versandstücken und für die Bildung einer Einheit</t>
  </si>
  <si>
    <t>zur leichteren Handhabung und Verladung verwendet wird, muß mit dem Ausdruck "UMVERPACKUNG" gekennzeichnet</t>
  </si>
  <si>
    <t>sein. Zusatzlich müssen auf der Umverpackung die gleichen Kennzeichnungen und Aufschriften der umverpackten</t>
  </si>
  <si>
    <t>Außenverpackungen angebracht sein.</t>
  </si>
  <si>
    <t>Beispiele für eine Umverpackung: Schrumpf- oder Dehnfolie, äußere Schutzverpackung wie Kiste oder Verschlag.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</si>
</sst>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14"/>
      <color theme="1"/>
      <name val="Wingdings"/>
      <charset val="2"/>
    </font>
    <font>
      <sz val="8"/>
      <color rgb="FF000000"/>
      <name val="Tahoma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56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b/>
      <sz val="28"/>
      <color theme="1"/>
      <name val="Arial Black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theme="0" tint="-0.24994659260841701"/>
        <bgColor indexed="65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Border="1"/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4" xfId="0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2" borderId="25" xfId="0" applyFill="1" applyBorder="1"/>
    <xf numFmtId="0" fontId="0" fillId="2" borderId="27" xfId="0" applyFill="1" applyBorder="1"/>
    <xf numFmtId="0" fontId="0" fillId="0" borderId="57" xfId="0" applyBorder="1" applyAlignment="1">
      <alignment horizontal="left" vertical="center"/>
    </xf>
    <xf numFmtId="49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/>
    <xf numFmtId="0" fontId="0" fillId="0" borderId="47" xfId="0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4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0" borderId="0" xfId="0" applyBorder="1" applyProtection="1"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" fillId="4" borderId="7" xfId="0" applyFont="1" applyFill="1" applyBorder="1" applyAlignment="1" applyProtection="1">
      <alignment horizontal="left" vertical="center"/>
      <protection hidden="1"/>
    </xf>
    <xf numFmtId="0" fontId="1" fillId="4" borderId="9" xfId="0" applyFont="1" applyFill="1" applyBorder="1" applyProtection="1"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 applyProtection="1">
      <alignment horizontal="left" vertical="center"/>
      <protection hidden="1"/>
    </xf>
    <xf numFmtId="0" fontId="0" fillId="4" borderId="52" xfId="0" applyFill="1" applyBorder="1" applyProtection="1">
      <protection hidden="1"/>
    </xf>
    <xf numFmtId="0" fontId="0" fillId="4" borderId="65" xfId="0" applyFill="1" applyBorder="1" applyProtection="1">
      <protection hidden="1"/>
    </xf>
    <xf numFmtId="0" fontId="1" fillId="4" borderId="64" xfId="0" applyFont="1" applyFill="1" applyBorder="1" applyAlignment="1" applyProtection="1">
      <alignment horizontal="center" vertical="center" wrapText="1"/>
      <protection hidden="1"/>
    </xf>
    <xf numFmtId="0" fontId="1" fillId="4" borderId="64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61" xfId="0" applyFont="1" applyFill="1" applyBorder="1" applyAlignment="1" applyProtection="1">
      <alignment vertical="center"/>
      <protection hidden="1"/>
    </xf>
    <xf numFmtId="0" fontId="0" fillId="4" borderId="56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8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7" xfId="0" applyFill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21" xfId="0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Alignment="1"/>
    <xf numFmtId="0" fontId="0" fillId="0" borderId="0" xfId="0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4" borderId="61" xfId="0" applyFill="1" applyBorder="1" applyProtection="1">
      <protection hidden="1"/>
    </xf>
    <xf numFmtId="0" fontId="4" fillId="2" borderId="21" xfId="0" applyFont="1" applyFill="1" applyBorder="1" applyAlignment="1">
      <alignment horizontal="center" vertical="center"/>
    </xf>
    <xf numFmtId="0" fontId="0" fillId="4" borderId="72" xfId="0" applyFill="1" applyBorder="1" applyProtection="1">
      <protection hidden="1"/>
    </xf>
    <xf numFmtId="0" fontId="0" fillId="4" borderId="84" xfId="0" applyFill="1" applyBorder="1" applyProtection="1">
      <protection hidden="1"/>
    </xf>
    <xf numFmtId="0" fontId="12" fillId="0" borderId="0" xfId="0" applyFont="1"/>
    <xf numFmtId="0" fontId="0" fillId="4" borderId="53" xfId="0" applyFill="1" applyBorder="1" applyProtection="1">
      <protection hidden="1"/>
    </xf>
    <xf numFmtId="0" fontId="1" fillId="4" borderId="85" xfId="0" applyFont="1" applyFill="1" applyBorder="1" applyAlignment="1" applyProtection="1">
      <alignment horizontal="center" vertical="center"/>
      <protection hidden="1"/>
    </xf>
    <xf numFmtId="0" fontId="1" fillId="4" borderId="7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0" fillId="0" borderId="15" xfId="0" applyBorder="1"/>
    <xf numFmtId="0" fontId="0" fillId="3" borderId="46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5" borderId="46" xfId="0" applyFill="1" applyBorder="1" applyAlignment="1" applyProtection="1">
      <alignment horizontal="center" vertical="center" wrapText="1"/>
      <protection locked="0"/>
    </xf>
    <xf numFmtId="0" fontId="0" fillId="5" borderId="64" xfId="0" applyFill="1" applyBorder="1" applyAlignment="1" applyProtection="1">
      <alignment horizontal="center" vertical="center" wrapText="1"/>
      <protection locked="0"/>
    </xf>
    <xf numFmtId="0" fontId="0" fillId="5" borderId="83" xfId="0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left" vertical="center"/>
      <protection locked="0"/>
    </xf>
    <xf numFmtId="49" fontId="0" fillId="0" borderId="15" xfId="0" applyNumberFormat="1" applyFill="1" applyBorder="1" applyAlignment="1" applyProtection="1">
      <alignment horizontal="left" vertical="center"/>
      <protection locked="0"/>
    </xf>
    <xf numFmtId="49" fontId="0" fillId="0" borderId="18" xfId="0" applyNumberFormat="1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0" fontId="0" fillId="6" borderId="57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6" borderId="61" xfId="0" applyFill="1" applyBorder="1" applyAlignment="1" applyProtection="1">
      <alignment horizontal="center" vertical="center"/>
      <protection hidden="1"/>
    </xf>
    <xf numFmtId="0" fontId="0" fillId="6" borderId="59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63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6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61" xfId="0" applyFill="1" applyBorder="1" applyAlignment="1" applyProtection="1">
      <alignment horizontal="center" vertical="top"/>
      <protection hidden="1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64" xfId="0" applyNumberFormat="1" applyBorder="1" applyAlignment="1" applyProtection="1">
      <alignment horizontal="center" vertical="center" wrapText="1"/>
      <protection hidden="1"/>
    </xf>
    <xf numFmtId="0" fontId="0" fillId="0" borderId="37" xfId="0" applyNumberForma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4" fontId="0" fillId="0" borderId="56" xfId="0" applyNumberForma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5" borderId="58" xfId="0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0" fillId="5" borderId="57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61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63" xfId="0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3" borderId="1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3" borderId="21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76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11" fillId="0" borderId="78" xfId="0" applyFont="1" applyBorder="1" applyAlignment="1" applyProtection="1">
      <alignment horizontal="center" vertical="center"/>
      <protection hidden="1"/>
    </xf>
    <xf numFmtId="0" fontId="11" fillId="0" borderId="79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80" xfId="0" applyFont="1" applyBorder="1" applyAlignment="1" applyProtection="1">
      <alignment horizontal="center" vertical="center"/>
      <protection hidden="1"/>
    </xf>
    <xf numFmtId="0" fontId="11" fillId="0" borderId="81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82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10" fillId="0" borderId="81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8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76" xfId="0" applyFont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  <xf numFmtId="0" fontId="13" fillId="0" borderId="78" xfId="0" applyFont="1" applyBorder="1" applyAlignment="1">
      <alignment horizontal="center" wrapText="1"/>
    </xf>
    <xf numFmtId="0" fontId="13" fillId="0" borderId="79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80" xfId="0" applyFont="1" applyBorder="1" applyAlignment="1">
      <alignment horizontal="center" wrapText="1"/>
    </xf>
    <xf numFmtId="0" fontId="13" fillId="0" borderId="81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0" fontId="13" fillId="0" borderId="82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</cellXfs>
  <cellStyles count="1">
    <cellStyle name="Standard" xfId="0" builtinId="0"/>
  </cellStyles>
  <dxfs count="2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/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20" fmlaLink="Parameter!$AC$7" fmlaRange="Parameter!$E$7:$G$18" noThreeD="1" val="0"/>
</file>

<file path=xl/ctrlProps/ctrlProp2.xml><?xml version="1.0" encoding="utf-8"?>
<formControlPr xmlns="http://schemas.microsoft.com/office/spreadsheetml/2009/9/main" objectType="Drop" dropLines="20" dropStyle="combo" dx="20" fmlaLink="Parameter!$AC$23" fmlaRange="Parameter!$E$23:$K$86" noThreeD="1" val="0"/>
</file>

<file path=xl/ctrlProps/ctrlProp3.xml><?xml version="1.0" encoding="utf-8"?>
<formControlPr xmlns="http://schemas.microsoft.com/office/spreadsheetml/2009/9/main" objectType="Drop" dropLines="11" dropStyle="combo" dx="20" fmlaLink="Parameter!$M$91" fmlaRange="Parameter!$E$91:$H$101" noThreeD="1" val="0"/>
</file>

<file path=xl/ctrlProps/ctrlProp4.xml><?xml version="1.0" encoding="utf-8"?>
<formControlPr xmlns="http://schemas.microsoft.com/office/spreadsheetml/2009/9/main" objectType="CheckBox" fmlaLink="Parameter!$G$138" lockText="1" noThreeD="1"/>
</file>

<file path=xl/ctrlProps/ctrlProp5.xml><?xml version="1.0" encoding="utf-8"?>
<formControlPr xmlns="http://schemas.microsoft.com/office/spreadsheetml/2009/9/main" objectType="Drop" dropLines="2" dropStyle="combo" dx="20" fmlaLink="Parameter!$Q$91" fmlaRange="Parameter!$O$91:$O$92" noThreeD="1" val="0"/>
</file>

<file path=xl/ctrlProps/ctrlProp6.xml><?xml version="1.0" encoding="utf-8"?>
<formControlPr xmlns="http://schemas.microsoft.com/office/spreadsheetml/2009/9/main" objectType="Drop" dropStyle="combo" dx="20" fmlaLink="Parameter!$V$91" fmlaRange="Parameter!$T$91:$T$9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15240</xdr:rowOff>
    </xdr:from>
    <xdr:to>
      <xdr:col>3</xdr:col>
      <xdr:colOff>69751</xdr:colOff>
      <xdr:row>3</xdr:row>
      <xdr:rowOff>90420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5240"/>
          <a:ext cx="1029870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20</xdr:row>
          <xdr:rowOff>152400</xdr:rowOff>
        </xdr:from>
        <xdr:to>
          <xdr:col>5</xdr:col>
          <xdr:colOff>388620</xdr:colOff>
          <xdr:row>22</xdr:row>
          <xdr:rowOff>30480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152400</xdr:rowOff>
        </xdr:from>
        <xdr:to>
          <xdr:col>11</xdr:col>
          <xdr:colOff>243840</xdr:colOff>
          <xdr:row>22</xdr:row>
          <xdr:rowOff>30480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20</xdr:row>
          <xdr:rowOff>152400</xdr:rowOff>
        </xdr:from>
        <xdr:to>
          <xdr:col>19</xdr:col>
          <xdr:colOff>182880</xdr:colOff>
          <xdr:row>22</xdr:row>
          <xdr:rowOff>30480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37</xdr:row>
          <xdr:rowOff>0</xdr:rowOff>
        </xdr:from>
        <xdr:to>
          <xdr:col>19</xdr:col>
          <xdr:colOff>190500</xdr:colOff>
          <xdr:row>39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Checkliste ausgeblendet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20</xdr:row>
          <xdr:rowOff>152400</xdr:rowOff>
        </xdr:from>
        <xdr:to>
          <xdr:col>21</xdr:col>
          <xdr:colOff>464820</xdr:colOff>
          <xdr:row>22</xdr:row>
          <xdr:rowOff>30480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20</xdr:row>
          <xdr:rowOff>152400</xdr:rowOff>
        </xdr:from>
        <xdr:to>
          <xdr:col>14</xdr:col>
          <xdr:colOff>464820</xdr:colOff>
          <xdr:row>22</xdr:row>
          <xdr:rowOff>30480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4</xdr:row>
      <xdr:rowOff>87946</xdr:rowOff>
    </xdr:from>
    <xdr:to>
      <xdr:col>7</xdr:col>
      <xdr:colOff>411481</xdr:colOff>
      <xdr:row>34</xdr:row>
      <xdr:rowOff>76200</xdr:rowOff>
    </xdr:to>
    <xdr:grpSp>
      <xdr:nvGrpSpPr>
        <xdr:cNvPr id="11" name="Gruppieren 10"/>
        <xdr:cNvGrpSpPr/>
      </xdr:nvGrpSpPr>
      <xdr:grpSpPr>
        <a:xfrm>
          <a:off x="480060" y="819466"/>
          <a:ext cx="5745481" cy="5474654"/>
          <a:chOff x="480060" y="636586"/>
          <a:chExt cx="5745481" cy="5474654"/>
        </a:xfrm>
      </xdr:grpSpPr>
      <xdr:grpSp>
        <xdr:nvGrpSpPr>
          <xdr:cNvPr id="17" name="Gruppieren 16"/>
          <xdr:cNvGrpSpPr/>
        </xdr:nvGrpSpPr>
        <xdr:grpSpPr>
          <a:xfrm>
            <a:off x="480060" y="1478280"/>
            <a:ext cx="5745481" cy="4632960"/>
            <a:chOff x="594360" y="1645920"/>
            <a:chExt cx="5745481" cy="4632960"/>
          </a:xfrm>
        </xdr:grpSpPr>
        <xdr:grpSp>
          <xdr:nvGrpSpPr>
            <xdr:cNvPr id="3" name="Gruppieren 2"/>
            <xdr:cNvGrpSpPr/>
          </xdr:nvGrpSpPr>
          <xdr:grpSpPr>
            <a:xfrm>
              <a:off x="1628799" y="1645920"/>
              <a:ext cx="3668371" cy="3487416"/>
              <a:chOff x="0" y="0"/>
              <a:chExt cx="3228723" cy="3148775"/>
            </a:xfrm>
          </xdr:grpSpPr>
          <xdr:sp macro="" textlink="">
            <xdr:nvSpPr>
              <xdr:cNvPr id="9" name="Rechteck 8"/>
              <xdr:cNvSpPr/>
            </xdr:nvSpPr>
            <xdr:spPr>
              <a:xfrm rot="2686838">
                <a:off x="48553" y="0"/>
                <a:ext cx="3172640" cy="3148775"/>
              </a:xfrm>
              <a:prstGeom prst="rect">
                <a:avLst/>
              </a:prstGeom>
              <a:noFill/>
              <a:ln w="127000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DE"/>
              </a:p>
            </xdr:txBody>
          </xdr:sp>
          <xdr:sp macro="" textlink="">
            <xdr:nvSpPr>
              <xdr:cNvPr id="10" name="Textfeld 4"/>
              <xdr:cNvSpPr txBox="1"/>
            </xdr:nvSpPr>
            <xdr:spPr>
              <a:xfrm>
                <a:off x="0" y="1035780"/>
                <a:ext cx="3228723" cy="1076241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de-DE" sz="7000" b="1" kern="150">
                    <a:effectLst/>
                    <a:latin typeface="Arial Narrow"/>
                    <a:ea typeface="DejaVu Sans"/>
                    <a:cs typeface="Arial"/>
                  </a:rPr>
                  <a:t>UN 3373</a:t>
                </a:r>
                <a:endParaRPr lang="de-DE" sz="1200" kern="150">
                  <a:effectLst/>
                  <a:latin typeface="Nimbus Sans L"/>
                  <a:ea typeface="DejaVu Sans"/>
                  <a:cs typeface="DejaVu Sans"/>
                </a:endParaRPr>
              </a:p>
            </xdr:txBody>
          </xdr:sp>
        </xdr:grpSp>
        <xdr:grpSp>
          <xdr:nvGrpSpPr>
            <xdr:cNvPr id="4" name="Gruppieren 3"/>
            <xdr:cNvGrpSpPr/>
          </xdr:nvGrpSpPr>
          <xdr:grpSpPr>
            <a:xfrm>
              <a:off x="594360" y="3555800"/>
              <a:ext cx="2868412" cy="2697045"/>
              <a:chOff x="1" y="0"/>
              <a:chExt cx="2524637" cy="2435152"/>
            </a:xfrm>
            <a:scene3d>
              <a:camera prst="orthographicFront">
                <a:rot lat="0" lon="0" rev="21540000"/>
              </a:camera>
              <a:lightRig rig="threePt" dir="t"/>
            </a:scene3d>
          </xdr:grpSpPr>
          <xdr:cxnSp macro="">
            <xdr:nvCxnSpPr>
              <xdr:cNvPr id="5" name="Gerade Verbindung mit Pfeil 4"/>
              <xdr:cNvCxnSpPr/>
            </xdr:nvCxnSpPr>
            <xdr:spPr>
              <a:xfrm>
                <a:off x="89013" y="80921"/>
                <a:ext cx="2353310" cy="228195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Gerade Verbindung 5"/>
              <xdr:cNvCxnSpPr/>
            </xdr:nvCxnSpPr>
            <xdr:spPr>
              <a:xfrm flipH="1">
                <a:off x="1" y="0"/>
                <a:ext cx="153670" cy="16129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" name="Gerade Verbindung 6"/>
              <xdr:cNvCxnSpPr/>
            </xdr:nvCxnSpPr>
            <xdr:spPr>
              <a:xfrm flipH="1">
                <a:off x="2370968" y="2273862"/>
                <a:ext cx="153670" cy="16129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" name="Textfeld 11"/>
              <xdr:cNvSpPr txBox="1"/>
            </xdr:nvSpPr>
            <xdr:spPr>
              <a:xfrm rot="2617745">
                <a:off x="307498" y="1076241"/>
                <a:ext cx="1922828" cy="270499"/>
              </a:xfrm>
              <a:prstGeom prst="rect">
                <a:avLst/>
              </a:prstGeom>
              <a:solidFill>
                <a:schemeClr val="bg1"/>
              </a:solidFill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de-DE" sz="1200" kern="150">
                    <a:effectLst/>
                    <a:latin typeface="Nimbus Sans L"/>
                    <a:ea typeface="DejaVu Sans"/>
                    <a:cs typeface="DejaVu Sans"/>
                  </a:rPr>
                  <a:t>Mindestabmessung 50 mm</a:t>
                </a:r>
              </a:p>
            </xdr:txBody>
          </xdr:sp>
        </xdr:grpSp>
        <xdr:grpSp>
          <xdr:nvGrpSpPr>
            <xdr:cNvPr id="12" name="Gruppieren 11"/>
            <xdr:cNvGrpSpPr/>
          </xdr:nvGrpSpPr>
          <xdr:grpSpPr>
            <a:xfrm rot="16200000">
              <a:off x="3627120" y="3566160"/>
              <a:ext cx="2750823" cy="2674618"/>
              <a:chOff x="1" y="0"/>
              <a:chExt cx="2524637" cy="2435152"/>
            </a:xfrm>
            <a:scene3d>
              <a:camera prst="orthographicFront">
                <a:rot lat="0" lon="0" rev="21540000"/>
              </a:camera>
              <a:lightRig rig="threePt" dir="t"/>
            </a:scene3d>
          </xdr:grpSpPr>
          <xdr:cxnSp macro="">
            <xdr:nvCxnSpPr>
              <xdr:cNvPr id="13" name="Gerade Verbindung mit Pfeil 12"/>
              <xdr:cNvCxnSpPr/>
            </xdr:nvCxnSpPr>
            <xdr:spPr>
              <a:xfrm>
                <a:off x="89013" y="80921"/>
                <a:ext cx="2353310" cy="228195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headEnd type="arrow"/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" name="Gerade Verbindung 13"/>
              <xdr:cNvCxnSpPr/>
            </xdr:nvCxnSpPr>
            <xdr:spPr>
              <a:xfrm flipH="1">
                <a:off x="1" y="0"/>
                <a:ext cx="153670" cy="16129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Gerade Verbindung 14"/>
              <xdr:cNvCxnSpPr/>
            </xdr:nvCxnSpPr>
            <xdr:spPr>
              <a:xfrm flipH="1">
                <a:off x="2370968" y="2273862"/>
                <a:ext cx="153670" cy="16129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" name="Textfeld 11"/>
              <xdr:cNvSpPr txBox="1"/>
            </xdr:nvSpPr>
            <xdr:spPr>
              <a:xfrm rot="2617745">
                <a:off x="307498" y="1076241"/>
                <a:ext cx="1922828" cy="270499"/>
              </a:xfrm>
              <a:prstGeom prst="rect">
                <a:avLst/>
              </a:prstGeom>
              <a:solidFill>
                <a:schemeClr val="bg1"/>
              </a:solidFill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de-DE" sz="1200" kern="150">
                    <a:effectLst/>
                    <a:latin typeface="Nimbus Sans L"/>
                    <a:ea typeface="DejaVu Sans"/>
                    <a:cs typeface="DejaVu Sans"/>
                  </a:rPr>
                  <a:t>Mindestabmessung 50 mm</a:t>
                </a:r>
              </a:p>
            </xdr:txBody>
          </xdr:sp>
        </xdr:grpSp>
      </xdr:grpSp>
      <xdr:sp macro="" textlink="">
        <xdr:nvSpPr>
          <xdr:cNvPr id="18" name="Textfeld 17"/>
          <xdr:cNvSpPr txBox="1"/>
        </xdr:nvSpPr>
        <xdr:spPr>
          <a:xfrm rot="2676208">
            <a:off x="3525174" y="636586"/>
            <a:ext cx="424190" cy="406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600">
                <a:sym typeface="Wingdings"/>
              </a:rPr>
              <a:t></a:t>
            </a:r>
            <a:endParaRPr lang="de-DE" sz="1600"/>
          </a:p>
        </xdr:txBody>
      </xdr:sp>
    </xdr:grpSp>
    <xdr:clientData/>
  </xdr:twoCellAnchor>
  <xdr:twoCellAnchor>
    <xdr:from>
      <xdr:col>0</xdr:col>
      <xdr:colOff>60960</xdr:colOff>
      <xdr:row>36</xdr:row>
      <xdr:rowOff>83820</xdr:rowOff>
    </xdr:from>
    <xdr:to>
      <xdr:col>0</xdr:col>
      <xdr:colOff>449580</xdr:colOff>
      <xdr:row>38</xdr:row>
      <xdr:rowOff>45720</xdr:rowOff>
    </xdr:to>
    <xdr:sp macro="" textlink="">
      <xdr:nvSpPr>
        <xdr:cNvPr id="19" name="Textfeld 18"/>
        <xdr:cNvSpPr txBox="1"/>
      </xdr:nvSpPr>
      <xdr:spPr>
        <a:xfrm>
          <a:off x="60960" y="6301740"/>
          <a:ext cx="3886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  <xdr:twoCellAnchor>
    <xdr:from>
      <xdr:col>0</xdr:col>
      <xdr:colOff>76200</xdr:colOff>
      <xdr:row>43</xdr:row>
      <xdr:rowOff>91440</xdr:rowOff>
    </xdr:from>
    <xdr:to>
      <xdr:col>0</xdr:col>
      <xdr:colOff>464820</xdr:colOff>
      <xdr:row>45</xdr:row>
      <xdr:rowOff>53340</xdr:rowOff>
    </xdr:to>
    <xdr:sp macro="" textlink="">
      <xdr:nvSpPr>
        <xdr:cNvPr id="20" name="Textfeld 19"/>
        <xdr:cNvSpPr txBox="1"/>
      </xdr:nvSpPr>
      <xdr:spPr>
        <a:xfrm>
          <a:off x="76200" y="7612380"/>
          <a:ext cx="3886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3</xdr:row>
      <xdr:rowOff>114300</xdr:rowOff>
    </xdr:from>
    <xdr:to>
      <xdr:col>7</xdr:col>
      <xdr:colOff>697264</xdr:colOff>
      <xdr:row>34</xdr:row>
      <xdr:rowOff>179103</xdr:rowOff>
    </xdr:to>
    <xdr:grpSp>
      <xdr:nvGrpSpPr>
        <xdr:cNvPr id="15" name="Gruppieren 14"/>
        <xdr:cNvGrpSpPr/>
      </xdr:nvGrpSpPr>
      <xdr:grpSpPr>
        <a:xfrm>
          <a:off x="487680" y="662940"/>
          <a:ext cx="6023644" cy="5734083"/>
          <a:chOff x="487680" y="662940"/>
          <a:chExt cx="6023644" cy="5734083"/>
        </a:xfrm>
      </xdr:grpSpPr>
      <xdr:grpSp>
        <xdr:nvGrpSpPr>
          <xdr:cNvPr id="27" name="Gruppieren 26"/>
          <xdr:cNvGrpSpPr/>
        </xdr:nvGrpSpPr>
        <xdr:grpSpPr>
          <a:xfrm>
            <a:off x="487680" y="662940"/>
            <a:ext cx="6023644" cy="5734083"/>
            <a:chOff x="487680" y="1356360"/>
            <a:chExt cx="6023644" cy="5734083"/>
          </a:xfrm>
        </xdr:grpSpPr>
        <xdr:grpSp>
          <xdr:nvGrpSpPr>
            <xdr:cNvPr id="2" name="Gruppieren 1"/>
            <xdr:cNvGrpSpPr/>
          </xdr:nvGrpSpPr>
          <xdr:grpSpPr>
            <a:xfrm>
              <a:off x="487680" y="1356360"/>
              <a:ext cx="5673556" cy="5718569"/>
              <a:chOff x="1542584" y="7556500"/>
              <a:chExt cx="5683716" cy="5718569"/>
            </a:xfrm>
          </xdr:grpSpPr>
          <xdr:grpSp>
            <xdr:nvGrpSpPr>
              <xdr:cNvPr id="3" name="Gruppieren 2"/>
              <xdr:cNvGrpSpPr/>
            </xdr:nvGrpSpPr>
            <xdr:grpSpPr>
              <a:xfrm>
                <a:off x="1882140" y="7556500"/>
                <a:ext cx="5344160" cy="5410200"/>
                <a:chOff x="1875967" y="7493932"/>
                <a:chExt cx="5313937" cy="5421775"/>
              </a:xfrm>
            </xdr:grpSpPr>
            <xdr:grpSp>
              <xdr:nvGrpSpPr>
                <xdr:cNvPr id="8" name="Gruppieren 7"/>
                <xdr:cNvGrpSpPr/>
              </xdr:nvGrpSpPr>
              <xdr:grpSpPr>
                <a:xfrm>
                  <a:off x="1929307" y="7570518"/>
                  <a:ext cx="5199002" cy="5270507"/>
                  <a:chOff x="0" y="0"/>
                  <a:chExt cx="5219363" cy="5259823"/>
                </a:xfrm>
              </xdr:grpSpPr>
              <xdr:pic>
                <xdr:nvPicPr>
                  <xdr:cNvPr id="13" name="Grafik1"/>
                  <xdr:cNvPicPr/>
                </xdr:nvPicPr>
                <xdr:blipFill>
                  <a:blip xmlns:r="http://schemas.openxmlformats.org/officeDocument/2006/relationships" r:embed="rId1">
                    <a:lum/>
                    <a:alphaModFix/>
                  </a:blip>
                  <a:srcRect/>
                  <a:stretch>
                    <a:fillRect/>
                  </a:stretch>
                </xdr:blipFill>
                <xdr:spPr>
                  <a:xfrm>
                    <a:off x="0" y="0"/>
                    <a:ext cx="5219363" cy="5259823"/>
                  </a:xfrm>
                  <a:prstGeom prst="rect">
                    <a:avLst/>
                  </a:prstGeom>
                </xdr:spPr>
              </xdr:pic>
              <xdr:sp macro="" textlink="">
                <xdr:nvSpPr>
                  <xdr:cNvPr id="14" name="Rechteck 13"/>
                  <xdr:cNvSpPr/>
                </xdr:nvSpPr>
                <xdr:spPr>
                  <a:xfrm rot="2686838">
                    <a:off x="1028632" y="1035781"/>
                    <a:ext cx="3172640" cy="3148775"/>
                  </a:xfrm>
                  <a:prstGeom prst="rect">
                    <a:avLst/>
                  </a:prstGeom>
                  <a:noFill/>
                  <a:ln w="127000">
                    <a:solidFill>
                      <a:schemeClr val="tx1"/>
                    </a:solidFill>
                    <a:miter lim="800000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e-DE"/>
                  </a:p>
                </xdr:txBody>
              </xdr:sp>
            </xdr:grpSp>
            <xdr:sp macro="" textlink="">
              <xdr:nvSpPr>
                <xdr:cNvPr id="9" name="Rechteck 8"/>
                <xdr:cNvSpPr/>
              </xdr:nvSpPr>
              <xdr:spPr>
                <a:xfrm>
                  <a:off x="1883587" y="7493932"/>
                  <a:ext cx="5306317" cy="91826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10" name="Rechteck 9"/>
                <xdr:cNvSpPr/>
              </xdr:nvSpPr>
              <xdr:spPr>
                <a:xfrm>
                  <a:off x="1875967" y="12823881"/>
                  <a:ext cx="5306317" cy="91826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11" name="Rechteck 10"/>
                <xdr:cNvSpPr/>
              </xdr:nvSpPr>
              <xdr:spPr>
                <a:xfrm>
                  <a:off x="7098494" y="7555278"/>
                  <a:ext cx="53340" cy="5299083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12" name="Rechteck 11"/>
                <xdr:cNvSpPr/>
              </xdr:nvSpPr>
              <xdr:spPr>
                <a:xfrm>
                  <a:off x="1883587" y="7585758"/>
                  <a:ext cx="53340" cy="5299469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</xdr:grpSp>
          <xdr:cxnSp macro="">
            <xdr:nvCxnSpPr>
              <xdr:cNvPr id="4" name="Gerade Verbindung 3"/>
              <xdr:cNvCxnSpPr/>
            </xdr:nvCxnSpPr>
            <xdr:spPr>
              <a:xfrm flipH="1">
                <a:off x="1542584" y="10406604"/>
                <a:ext cx="242681" cy="245578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" name="Gerade Verbindung 4"/>
              <xdr:cNvCxnSpPr/>
            </xdr:nvCxnSpPr>
            <xdr:spPr>
              <a:xfrm flipH="1">
                <a:off x="4156790" y="13029492"/>
                <a:ext cx="245125" cy="245577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Gerade Verbindung 5"/>
              <xdr:cNvCxnSpPr/>
            </xdr:nvCxnSpPr>
            <xdr:spPr>
              <a:xfrm flipH="1" flipV="1">
                <a:off x="1666240" y="10541000"/>
                <a:ext cx="2611120" cy="2611120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stealth"/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" name="Textfeld 6"/>
              <xdr:cNvSpPr txBox="1"/>
            </xdr:nvSpPr>
            <xdr:spPr>
              <a:xfrm rot="2696400">
                <a:off x="1844040" y="11719560"/>
                <a:ext cx="2275840" cy="27432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de-DE" sz="1100">
                    <a:latin typeface="Arial" panose="020B0604020202020204" pitchFamily="34" charset="0"/>
                    <a:cs typeface="Arial" panose="020B0604020202020204" pitchFamily="34" charset="0"/>
                  </a:rPr>
                  <a:t>Mindestabmessung  100 mm</a:t>
                </a:r>
              </a:p>
            </xdr:txBody>
          </xdr:sp>
        </xdr:grpSp>
        <xdr:grpSp>
          <xdr:nvGrpSpPr>
            <xdr:cNvPr id="26" name="Gruppieren 25"/>
            <xdr:cNvGrpSpPr/>
          </xdr:nvGrpSpPr>
          <xdr:grpSpPr>
            <a:xfrm rot="16200000">
              <a:off x="3649982" y="4229100"/>
              <a:ext cx="2854220" cy="2868465"/>
              <a:chOff x="7475220" y="6035040"/>
              <a:chExt cx="2854220" cy="2868465"/>
            </a:xfrm>
          </xdr:grpSpPr>
          <xdr:cxnSp macro="">
            <xdr:nvCxnSpPr>
              <xdr:cNvPr id="22" name="Gerade Verbindung 21"/>
              <xdr:cNvCxnSpPr/>
            </xdr:nvCxnSpPr>
            <xdr:spPr>
              <a:xfrm flipH="1">
                <a:off x="7475220" y="6035040"/>
                <a:ext cx="242247" cy="245578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Gerade Verbindung 22"/>
              <xdr:cNvCxnSpPr/>
            </xdr:nvCxnSpPr>
            <xdr:spPr>
              <a:xfrm flipH="1">
                <a:off x="10084753" y="8657928"/>
                <a:ext cx="244687" cy="245577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Gerade Verbindung 23"/>
              <xdr:cNvCxnSpPr/>
            </xdr:nvCxnSpPr>
            <xdr:spPr>
              <a:xfrm flipH="1" flipV="1">
                <a:off x="7598655" y="6169436"/>
                <a:ext cx="2606452" cy="2611120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stealth"/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" name="Textfeld 24"/>
              <xdr:cNvSpPr txBox="1"/>
            </xdr:nvSpPr>
            <xdr:spPr>
              <a:xfrm rot="2696400">
                <a:off x="7776137" y="7347996"/>
                <a:ext cx="2271772" cy="27432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de-DE" sz="1100">
                    <a:latin typeface="Arial" panose="020B0604020202020204" pitchFamily="34" charset="0"/>
                    <a:cs typeface="Arial" panose="020B0604020202020204" pitchFamily="34" charset="0"/>
                  </a:rPr>
                  <a:t>Mindestabmessung  100 mm</a:t>
                </a:r>
              </a:p>
            </xdr:txBody>
          </xdr:sp>
        </xdr:grpSp>
      </xdr:grpSp>
      <xdr:sp macro="" textlink="">
        <xdr:nvSpPr>
          <xdr:cNvPr id="21" name="Textfeld 20"/>
          <xdr:cNvSpPr txBox="1"/>
        </xdr:nvSpPr>
        <xdr:spPr>
          <a:xfrm rot="2660040">
            <a:off x="3627120" y="685800"/>
            <a:ext cx="38862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600">
                <a:sym typeface="Wingdings"/>
              </a:rPr>
              <a:t></a:t>
            </a:r>
            <a:endParaRPr lang="de-DE" sz="1600"/>
          </a:p>
        </xdr:txBody>
      </xdr:sp>
    </xdr:grpSp>
    <xdr:clientData/>
  </xdr:twoCellAnchor>
  <xdr:twoCellAnchor>
    <xdr:from>
      <xdr:col>1</xdr:col>
      <xdr:colOff>472440</xdr:colOff>
      <xdr:row>36</xdr:row>
      <xdr:rowOff>114301</xdr:rowOff>
    </xdr:from>
    <xdr:to>
      <xdr:col>2</xdr:col>
      <xdr:colOff>30480</xdr:colOff>
      <xdr:row>38</xdr:row>
      <xdr:rowOff>76201</xdr:rowOff>
    </xdr:to>
    <xdr:sp macro="" textlink="">
      <xdr:nvSpPr>
        <xdr:cNvPr id="28" name="Textfeld 27"/>
        <xdr:cNvSpPr txBox="1"/>
      </xdr:nvSpPr>
      <xdr:spPr>
        <a:xfrm rot="1782473">
          <a:off x="1303020" y="6515101"/>
          <a:ext cx="3886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  <xdr:twoCellAnchor>
    <xdr:from>
      <xdr:col>0</xdr:col>
      <xdr:colOff>38100</xdr:colOff>
      <xdr:row>43</xdr:row>
      <xdr:rowOff>7620</xdr:rowOff>
    </xdr:from>
    <xdr:to>
      <xdr:col>0</xdr:col>
      <xdr:colOff>426720</xdr:colOff>
      <xdr:row>45</xdr:row>
      <xdr:rowOff>152400</xdr:rowOff>
    </xdr:to>
    <xdr:sp macro="" textlink="">
      <xdr:nvSpPr>
        <xdr:cNvPr id="29" name="Textfeld 28"/>
        <xdr:cNvSpPr txBox="1"/>
      </xdr:nvSpPr>
      <xdr:spPr>
        <a:xfrm>
          <a:off x="38100" y="7894320"/>
          <a:ext cx="388620" cy="518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81668</xdr:colOff>
      <xdr:row>5</xdr:row>
      <xdr:rowOff>129540</xdr:rowOff>
    </xdr:from>
    <xdr:to>
      <xdr:col>7</xdr:col>
      <xdr:colOff>517800</xdr:colOff>
      <xdr:row>26</xdr:row>
      <xdr:rowOff>178620</xdr:rowOff>
    </xdr:to>
    <xdr:grpSp>
      <xdr:nvGrpSpPr>
        <xdr:cNvPr id="32" name="Gruppieren 31"/>
        <xdr:cNvGrpSpPr/>
      </xdr:nvGrpSpPr>
      <xdr:grpSpPr>
        <a:xfrm>
          <a:off x="81668" y="1043940"/>
          <a:ext cx="6250192" cy="3889560"/>
          <a:chOff x="127388" y="1043940"/>
          <a:chExt cx="6250192" cy="3889560"/>
        </a:xfrm>
      </xdr:grpSpPr>
      <xdr:grpSp>
        <xdr:nvGrpSpPr>
          <xdr:cNvPr id="29" name="Gruppieren 28"/>
          <xdr:cNvGrpSpPr/>
        </xdr:nvGrpSpPr>
        <xdr:grpSpPr>
          <a:xfrm>
            <a:off x="457200" y="1371600"/>
            <a:ext cx="5920380" cy="3561900"/>
            <a:chOff x="350520" y="1287780"/>
            <a:chExt cx="5920380" cy="3561900"/>
          </a:xfrm>
        </xdr:grpSpPr>
        <xdr:grpSp>
          <xdr:nvGrpSpPr>
            <xdr:cNvPr id="18" name="Gruppieren 17"/>
            <xdr:cNvGrpSpPr/>
          </xdr:nvGrpSpPr>
          <xdr:grpSpPr>
            <a:xfrm>
              <a:off x="350520" y="1287780"/>
              <a:ext cx="2582820" cy="3561900"/>
              <a:chOff x="3756660" y="746760"/>
              <a:chExt cx="2582820" cy="3447600"/>
            </a:xfrm>
          </xdr:grpSpPr>
          <xdr:sp macro="" textlink="">
            <xdr:nvSpPr>
              <xdr:cNvPr id="3" name="Rechteck 2"/>
              <xdr:cNvSpPr>
                <a:spLocks noChangeAspect="1"/>
              </xdr:cNvSpPr>
            </xdr:nvSpPr>
            <xdr:spPr>
              <a:xfrm>
                <a:off x="3756660" y="746760"/>
                <a:ext cx="2582820" cy="3447600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  <a:prstDash val="dash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4" name="Rechteck 3"/>
              <xdr:cNvSpPr>
                <a:spLocks noChangeAspect="1"/>
              </xdr:cNvSpPr>
            </xdr:nvSpPr>
            <xdr:spPr>
              <a:xfrm>
                <a:off x="3870960" y="861060"/>
                <a:ext cx="2362200" cy="3246180"/>
              </a:xfrm>
              <a:prstGeom prst="rect">
                <a:avLst/>
              </a:prstGeom>
              <a:noFill/>
              <a:ln w="63500" cmpd="sng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5" name="Rechteck 4"/>
              <xdr:cNvSpPr/>
            </xdr:nvSpPr>
            <xdr:spPr>
              <a:xfrm>
                <a:off x="4145280" y="3794759"/>
                <a:ext cx="1800000" cy="126000"/>
              </a:xfrm>
              <a:prstGeom prst="rect">
                <a:avLst/>
              </a:prstGeom>
              <a:solidFill>
                <a:schemeClr val="tx1"/>
              </a:solidFill>
              <a:ln w="50800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grpSp>
            <xdr:nvGrpSpPr>
              <xdr:cNvPr id="12" name="Gruppieren 11"/>
              <xdr:cNvGrpSpPr/>
            </xdr:nvGrpSpPr>
            <xdr:grpSpPr>
              <a:xfrm>
                <a:off x="5257800" y="1127760"/>
                <a:ext cx="720000" cy="2533380"/>
                <a:chOff x="3954780" y="5158740"/>
                <a:chExt cx="720000" cy="2533380"/>
              </a:xfrm>
            </xdr:grpSpPr>
            <xdr:sp macro="" textlink="">
              <xdr:nvSpPr>
                <xdr:cNvPr id="10" name="Rechteck 9"/>
                <xdr:cNvSpPr/>
              </xdr:nvSpPr>
              <xdr:spPr>
                <a:xfrm>
                  <a:off x="4244340" y="5532120"/>
                  <a:ext cx="144000" cy="2160000"/>
                </a:xfrm>
                <a:prstGeom prst="rect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11" name="Gleichschenkliges Dreieck 10"/>
                <xdr:cNvSpPr/>
              </xdr:nvSpPr>
              <xdr:spPr>
                <a:xfrm>
                  <a:off x="3954780" y="5158740"/>
                  <a:ext cx="720000" cy="810000"/>
                </a:xfrm>
                <a:prstGeom prst="triangle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</xdr:grpSp>
          <xdr:grpSp>
            <xdr:nvGrpSpPr>
              <xdr:cNvPr id="14" name="Gruppieren 13"/>
              <xdr:cNvGrpSpPr/>
            </xdr:nvGrpSpPr>
            <xdr:grpSpPr>
              <a:xfrm>
                <a:off x="4122420" y="1127760"/>
                <a:ext cx="720000" cy="2533380"/>
                <a:chOff x="3893820" y="5158740"/>
                <a:chExt cx="720000" cy="2533380"/>
              </a:xfrm>
            </xdr:grpSpPr>
            <xdr:sp macro="" textlink="">
              <xdr:nvSpPr>
                <xdr:cNvPr id="15" name="Rechteck 14"/>
                <xdr:cNvSpPr/>
              </xdr:nvSpPr>
              <xdr:spPr>
                <a:xfrm>
                  <a:off x="4183380" y="5532120"/>
                  <a:ext cx="144000" cy="2160000"/>
                </a:xfrm>
                <a:prstGeom prst="rect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16" name="Gleichschenkliges Dreieck 15"/>
                <xdr:cNvSpPr/>
              </xdr:nvSpPr>
              <xdr:spPr>
                <a:xfrm>
                  <a:off x="3893820" y="5158740"/>
                  <a:ext cx="720000" cy="810000"/>
                </a:xfrm>
                <a:prstGeom prst="triangle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</xdr:grpSp>
        </xdr:grpSp>
        <xdr:grpSp>
          <xdr:nvGrpSpPr>
            <xdr:cNvPr id="19" name="Gruppieren 18"/>
            <xdr:cNvGrpSpPr/>
          </xdr:nvGrpSpPr>
          <xdr:grpSpPr>
            <a:xfrm>
              <a:off x="3688080" y="1287780"/>
              <a:ext cx="2582820" cy="3561900"/>
              <a:chOff x="3756660" y="746760"/>
              <a:chExt cx="2582820" cy="3447600"/>
            </a:xfrm>
          </xdr:grpSpPr>
          <xdr:sp macro="" textlink="">
            <xdr:nvSpPr>
              <xdr:cNvPr id="20" name="Rechteck 19"/>
              <xdr:cNvSpPr>
                <a:spLocks noChangeAspect="1"/>
              </xdr:cNvSpPr>
            </xdr:nvSpPr>
            <xdr:spPr>
              <a:xfrm>
                <a:off x="3756660" y="746760"/>
                <a:ext cx="2582820" cy="3447600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  <a:prstDash val="dash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21" name="Rechteck 20"/>
              <xdr:cNvSpPr>
                <a:spLocks noChangeAspect="1"/>
              </xdr:cNvSpPr>
            </xdr:nvSpPr>
            <xdr:spPr>
              <a:xfrm>
                <a:off x="3870960" y="861060"/>
                <a:ext cx="2362200" cy="3246180"/>
              </a:xfrm>
              <a:prstGeom prst="rect">
                <a:avLst/>
              </a:prstGeom>
              <a:noFill/>
              <a:ln w="63500" cmpd="sng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22" name="Rechteck 21"/>
              <xdr:cNvSpPr/>
            </xdr:nvSpPr>
            <xdr:spPr>
              <a:xfrm>
                <a:off x="4145280" y="3794759"/>
                <a:ext cx="1800000" cy="126000"/>
              </a:xfrm>
              <a:prstGeom prst="rect">
                <a:avLst/>
              </a:prstGeom>
              <a:solidFill>
                <a:schemeClr val="tx1"/>
              </a:solidFill>
              <a:ln w="50800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grpSp>
            <xdr:nvGrpSpPr>
              <xdr:cNvPr id="23" name="Gruppieren 22"/>
              <xdr:cNvGrpSpPr/>
            </xdr:nvGrpSpPr>
            <xdr:grpSpPr>
              <a:xfrm>
                <a:off x="5257800" y="1127760"/>
                <a:ext cx="720000" cy="2533380"/>
                <a:chOff x="3954780" y="5158740"/>
                <a:chExt cx="720000" cy="2533380"/>
              </a:xfrm>
            </xdr:grpSpPr>
            <xdr:sp macro="" textlink="">
              <xdr:nvSpPr>
                <xdr:cNvPr id="27" name="Rechteck 26"/>
                <xdr:cNvSpPr/>
              </xdr:nvSpPr>
              <xdr:spPr>
                <a:xfrm>
                  <a:off x="4244340" y="5532120"/>
                  <a:ext cx="144000" cy="2160000"/>
                </a:xfrm>
                <a:prstGeom prst="rect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28" name="Gleichschenkliges Dreieck 27"/>
                <xdr:cNvSpPr/>
              </xdr:nvSpPr>
              <xdr:spPr>
                <a:xfrm>
                  <a:off x="3954780" y="5158740"/>
                  <a:ext cx="720000" cy="810000"/>
                </a:xfrm>
                <a:prstGeom prst="triangle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</xdr:grpSp>
          <xdr:grpSp>
            <xdr:nvGrpSpPr>
              <xdr:cNvPr id="24" name="Gruppieren 23"/>
              <xdr:cNvGrpSpPr/>
            </xdr:nvGrpSpPr>
            <xdr:grpSpPr>
              <a:xfrm>
                <a:off x="4122420" y="1127760"/>
                <a:ext cx="720000" cy="2533380"/>
                <a:chOff x="3893820" y="5158740"/>
                <a:chExt cx="720000" cy="2533380"/>
              </a:xfrm>
            </xdr:grpSpPr>
            <xdr:sp macro="" textlink="">
              <xdr:nvSpPr>
                <xdr:cNvPr id="25" name="Rechteck 24"/>
                <xdr:cNvSpPr/>
              </xdr:nvSpPr>
              <xdr:spPr>
                <a:xfrm>
                  <a:off x="4183380" y="5532120"/>
                  <a:ext cx="144000" cy="2160000"/>
                </a:xfrm>
                <a:prstGeom prst="rect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  <xdr:sp macro="" textlink="">
              <xdr:nvSpPr>
                <xdr:cNvPr id="26" name="Gleichschenkliges Dreieck 25"/>
                <xdr:cNvSpPr/>
              </xdr:nvSpPr>
              <xdr:spPr>
                <a:xfrm>
                  <a:off x="3893820" y="5158740"/>
                  <a:ext cx="720000" cy="810000"/>
                </a:xfrm>
                <a:prstGeom prst="triangle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DE" sz="1100"/>
                </a:p>
              </xdr:txBody>
            </xdr:sp>
          </xdr:grpSp>
        </xdr:grpSp>
      </xdr:grpSp>
      <xdr:sp macro="" textlink="">
        <xdr:nvSpPr>
          <xdr:cNvPr id="30" name="Textfeld 29"/>
          <xdr:cNvSpPr txBox="1"/>
        </xdr:nvSpPr>
        <xdr:spPr>
          <a:xfrm rot="2676208">
            <a:off x="127388" y="1043941"/>
            <a:ext cx="424190" cy="406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600">
                <a:sym typeface="Wingdings"/>
              </a:rPr>
              <a:t></a:t>
            </a:r>
            <a:endParaRPr lang="de-DE" sz="1600"/>
          </a:p>
        </xdr:txBody>
      </xdr:sp>
      <xdr:sp macro="" textlink="">
        <xdr:nvSpPr>
          <xdr:cNvPr id="31" name="Textfeld 30"/>
          <xdr:cNvSpPr txBox="1"/>
        </xdr:nvSpPr>
        <xdr:spPr>
          <a:xfrm rot="2676208">
            <a:off x="3459480" y="1043940"/>
            <a:ext cx="424190" cy="406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600">
                <a:sym typeface="Wingdings"/>
              </a:rPr>
              <a:t></a:t>
            </a:r>
            <a:endParaRPr lang="de-DE" sz="1600"/>
          </a:p>
        </xdr:txBody>
      </xdr:sp>
    </xdr:grpSp>
    <xdr:clientData/>
  </xdr:twoCellAnchor>
  <xdr:twoCellAnchor>
    <xdr:from>
      <xdr:col>0</xdr:col>
      <xdr:colOff>0</xdr:colOff>
      <xdr:row>41</xdr:row>
      <xdr:rowOff>106680</xdr:rowOff>
    </xdr:from>
    <xdr:to>
      <xdr:col>0</xdr:col>
      <xdr:colOff>388620</xdr:colOff>
      <xdr:row>43</xdr:row>
      <xdr:rowOff>68580</xdr:rowOff>
    </xdr:to>
    <xdr:sp macro="" textlink="">
      <xdr:nvSpPr>
        <xdr:cNvPr id="33" name="Textfeld 32"/>
        <xdr:cNvSpPr txBox="1"/>
      </xdr:nvSpPr>
      <xdr:spPr>
        <a:xfrm>
          <a:off x="0" y="7604760"/>
          <a:ext cx="38862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3</xdr:row>
      <xdr:rowOff>175260</xdr:rowOff>
    </xdr:from>
    <xdr:to>
      <xdr:col>7</xdr:col>
      <xdr:colOff>556260</xdr:colOff>
      <xdr:row>35</xdr:row>
      <xdr:rowOff>34322</xdr:rowOff>
    </xdr:to>
    <xdr:grpSp>
      <xdr:nvGrpSpPr>
        <xdr:cNvPr id="28" name="Gruppieren 27"/>
        <xdr:cNvGrpSpPr/>
      </xdr:nvGrpSpPr>
      <xdr:grpSpPr>
        <a:xfrm>
          <a:off x="350520" y="723900"/>
          <a:ext cx="6019800" cy="5711222"/>
          <a:chOff x="350520" y="723900"/>
          <a:chExt cx="6019800" cy="5711222"/>
        </a:xfrm>
      </xdr:grpSpPr>
      <xdr:grpSp>
        <xdr:nvGrpSpPr>
          <xdr:cNvPr id="26" name="Gruppieren 25"/>
          <xdr:cNvGrpSpPr/>
        </xdr:nvGrpSpPr>
        <xdr:grpSpPr>
          <a:xfrm>
            <a:off x="350520" y="754380"/>
            <a:ext cx="6019800" cy="5680742"/>
            <a:chOff x="350520" y="754380"/>
            <a:chExt cx="6019800" cy="5680742"/>
          </a:xfrm>
        </xdr:grpSpPr>
        <xdr:grpSp>
          <xdr:nvGrpSpPr>
            <xdr:cNvPr id="20" name="Gruppieren 19"/>
            <xdr:cNvGrpSpPr/>
          </xdr:nvGrpSpPr>
          <xdr:grpSpPr>
            <a:xfrm>
              <a:off x="617220" y="754380"/>
              <a:ext cx="5394960" cy="5387340"/>
              <a:chOff x="617220" y="754380"/>
              <a:chExt cx="5394960" cy="5387340"/>
            </a:xfrm>
          </xdr:grpSpPr>
          <xdr:grpSp>
            <xdr:nvGrpSpPr>
              <xdr:cNvPr id="2" name="Gruppieren 1"/>
              <xdr:cNvGrpSpPr/>
            </xdr:nvGrpSpPr>
            <xdr:grpSpPr>
              <a:xfrm>
                <a:off x="701040" y="838200"/>
                <a:ext cx="5265420" cy="5229225"/>
                <a:chOff x="0" y="0"/>
                <a:chExt cx="5219700" cy="5229225"/>
              </a:xfrm>
            </xdr:grpSpPr>
            <xdr:pic>
              <xdr:nvPicPr>
                <xdr:cNvPr id="3" name="Grafik1"/>
                <xdr:cNvPicPr/>
              </xdr:nvPicPr>
              <xdr:blipFill>
                <a:blip xmlns:r="http://schemas.openxmlformats.org/officeDocument/2006/relationships" r:embed="rId1">
                  <a:lum/>
                  <a:alphaModFix/>
                </a:blip>
                <a:srcRect/>
                <a:stretch>
                  <a:fillRect/>
                </a:stretch>
              </xdr:blipFill>
              <xdr:spPr>
                <a:xfrm>
                  <a:off x="0" y="0"/>
                  <a:ext cx="5219700" cy="5229225"/>
                </a:xfrm>
                <a:prstGeom prst="rect">
                  <a:avLst/>
                </a:prstGeom>
              </xdr:spPr>
            </xdr:pic>
            <xdr:sp macro="" textlink="">
              <xdr:nvSpPr>
                <xdr:cNvPr id="4" name="Rechteck 3"/>
                <xdr:cNvSpPr/>
              </xdr:nvSpPr>
              <xdr:spPr>
                <a:xfrm rot="2661921">
                  <a:off x="985838" y="981075"/>
                  <a:ext cx="3228834" cy="3249167"/>
                </a:xfrm>
                <a:prstGeom prst="rect">
                  <a:avLst/>
                </a:prstGeom>
                <a:noFill/>
                <a:ln w="127000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e-DE"/>
                </a:p>
              </xdr:txBody>
            </xdr:sp>
          </xdr:grpSp>
          <xdr:sp macro="" textlink="">
            <xdr:nvSpPr>
              <xdr:cNvPr id="16" name="Rechteck 15"/>
              <xdr:cNvSpPr/>
            </xdr:nvSpPr>
            <xdr:spPr>
              <a:xfrm>
                <a:off x="5951220" y="769620"/>
                <a:ext cx="60960" cy="53340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17" name="Rechteck 16"/>
              <xdr:cNvSpPr/>
            </xdr:nvSpPr>
            <xdr:spPr>
              <a:xfrm>
                <a:off x="647700" y="800100"/>
                <a:ext cx="60960" cy="53340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18" name="Rechteck 17"/>
              <xdr:cNvSpPr/>
            </xdr:nvSpPr>
            <xdr:spPr>
              <a:xfrm>
                <a:off x="640080" y="754380"/>
                <a:ext cx="5364480" cy="9144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19" name="Rechteck 18"/>
              <xdr:cNvSpPr/>
            </xdr:nvSpPr>
            <xdr:spPr>
              <a:xfrm>
                <a:off x="617220" y="6050280"/>
                <a:ext cx="5364480" cy="9144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</xdr:grpSp>
        <xdr:grpSp>
          <xdr:nvGrpSpPr>
            <xdr:cNvPr id="15" name="Gruppieren 14"/>
            <xdr:cNvGrpSpPr/>
          </xdr:nvGrpSpPr>
          <xdr:grpSpPr>
            <a:xfrm>
              <a:off x="350520" y="3566160"/>
              <a:ext cx="2854220" cy="2868465"/>
              <a:chOff x="7475220" y="3657600"/>
              <a:chExt cx="2854220" cy="2868465"/>
            </a:xfrm>
          </xdr:grpSpPr>
          <xdr:cxnSp macro="">
            <xdr:nvCxnSpPr>
              <xdr:cNvPr id="10" name="Gerade Verbindung 9"/>
              <xdr:cNvCxnSpPr/>
            </xdr:nvCxnSpPr>
            <xdr:spPr>
              <a:xfrm flipH="1" flipV="1">
                <a:off x="7598655" y="3791996"/>
                <a:ext cx="2606452" cy="2611120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stealth"/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" name="Gerade Verbindung 7"/>
              <xdr:cNvCxnSpPr/>
            </xdr:nvCxnSpPr>
            <xdr:spPr>
              <a:xfrm flipH="1">
                <a:off x="7475220" y="3657600"/>
                <a:ext cx="242247" cy="245578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Gerade Verbindung 8"/>
              <xdr:cNvCxnSpPr/>
            </xdr:nvCxnSpPr>
            <xdr:spPr>
              <a:xfrm flipH="1">
                <a:off x="10084753" y="6280488"/>
                <a:ext cx="244687" cy="245577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" name="Textfeld 10"/>
              <xdr:cNvSpPr txBox="1"/>
            </xdr:nvSpPr>
            <xdr:spPr>
              <a:xfrm rot="2696400">
                <a:off x="7776137" y="4970556"/>
                <a:ext cx="2271772" cy="27432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de-DE" sz="1100">
                    <a:latin typeface="Arial" panose="020B0604020202020204" pitchFamily="34" charset="0"/>
                    <a:cs typeface="Arial" panose="020B0604020202020204" pitchFamily="34" charset="0"/>
                  </a:rPr>
                  <a:t>Mindestabmessung  100 mm</a:t>
                </a:r>
              </a:p>
            </xdr:txBody>
          </xdr:sp>
        </xdr:grpSp>
        <xdr:grpSp>
          <xdr:nvGrpSpPr>
            <xdr:cNvPr id="21" name="Gruppieren 20"/>
            <xdr:cNvGrpSpPr/>
          </xdr:nvGrpSpPr>
          <xdr:grpSpPr>
            <a:xfrm rot="16200000">
              <a:off x="3469237" y="3534040"/>
              <a:ext cx="2891823" cy="2910342"/>
              <a:chOff x="7475220" y="3657600"/>
              <a:chExt cx="2854220" cy="2868465"/>
            </a:xfrm>
          </xdr:grpSpPr>
          <xdr:cxnSp macro="">
            <xdr:nvCxnSpPr>
              <xdr:cNvPr id="22" name="Gerade Verbindung 21"/>
              <xdr:cNvCxnSpPr/>
            </xdr:nvCxnSpPr>
            <xdr:spPr>
              <a:xfrm flipH="1" flipV="1">
                <a:off x="7598655" y="3791996"/>
                <a:ext cx="2606452" cy="2611120"/>
              </a:xfrm>
              <a:prstGeom prst="line">
                <a:avLst/>
              </a:prstGeom>
              <a:ln w="15875">
                <a:solidFill>
                  <a:schemeClr val="tx1"/>
                </a:solidFill>
                <a:headEnd type="stealth"/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Gerade Verbindung 22"/>
              <xdr:cNvCxnSpPr/>
            </xdr:nvCxnSpPr>
            <xdr:spPr>
              <a:xfrm flipH="1">
                <a:off x="7475220" y="3657600"/>
                <a:ext cx="242247" cy="245578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Gerade Verbindung 23"/>
              <xdr:cNvCxnSpPr/>
            </xdr:nvCxnSpPr>
            <xdr:spPr>
              <a:xfrm flipH="1">
                <a:off x="10084753" y="6280488"/>
                <a:ext cx="244687" cy="245577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" name="Textfeld 24"/>
              <xdr:cNvSpPr txBox="1"/>
            </xdr:nvSpPr>
            <xdr:spPr>
              <a:xfrm rot="2696400">
                <a:off x="7776137" y="4970556"/>
                <a:ext cx="2271772" cy="27432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de-DE" sz="1100">
                    <a:latin typeface="Arial" panose="020B0604020202020204" pitchFamily="34" charset="0"/>
                    <a:cs typeface="Arial" panose="020B0604020202020204" pitchFamily="34" charset="0"/>
                  </a:rPr>
                  <a:t>Mindestabmessung  100 mm</a:t>
                </a:r>
              </a:p>
            </xdr:txBody>
          </xdr:sp>
        </xdr:grpSp>
      </xdr:grpSp>
      <xdr:sp macro="" textlink="">
        <xdr:nvSpPr>
          <xdr:cNvPr id="27" name="Textfeld 26"/>
          <xdr:cNvSpPr txBox="1"/>
        </xdr:nvSpPr>
        <xdr:spPr>
          <a:xfrm rot="2676208">
            <a:off x="3505199" y="723900"/>
            <a:ext cx="424190" cy="406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600">
                <a:sym typeface="Wingdings"/>
              </a:rPr>
              <a:t></a:t>
            </a:r>
            <a:endParaRPr lang="de-DE" sz="1600"/>
          </a:p>
        </xdr:txBody>
      </xdr:sp>
    </xdr:grpSp>
    <xdr:clientData/>
  </xdr:twoCellAnchor>
  <xdr:twoCellAnchor>
    <xdr:from>
      <xdr:col>1</xdr:col>
      <xdr:colOff>426720</xdr:colOff>
      <xdr:row>36</xdr:row>
      <xdr:rowOff>152400</xdr:rowOff>
    </xdr:from>
    <xdr:to>
      <xdr:col>2</xdr:col>
      <xdr:colOff>20330</xdr:colOff>
      <xdr:row>38</xdr:row>
      <xdr:rowOff>63696</xdr:rowOff>
    </xdr:to>
    <xdr:sp macro="" textlink="">
      <xdr:nvSpPr>
        <xdr:cNvPr id="29" name="Textfeld 28"/>
        <xdr:cNvSpPr txBox="1"/>
      </xdr:nvSpPr>
      <xdr:spPr>
        <a:xfrm rot="1329053">
          <a:off x="1257300" y="6736080"/>
          <a:ext cx="424190" cy="284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388620</xdr:colOff>
      <xdr:row>44</xdr:row>
      <xdr:rowOff>137160</xdr:rowOff>
    </xdr:to>
    <xdr:sp macro="" textlink="">
      <xdr:nvSpPr>
        <xdr:cNvPr id="30" name="Textfeld 29"/>
        <xdr:cNvSpPr txBox="1"/>
      </xdr:nvSpPr>
      <xdr:spPr>
        <a:xfrm>
          <a:off x="0" y="7703820"/>
          <a:ext cx="388620" cy="518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600">
              <a:sym typeface="Wingdings"/>
            </a:rPr>
            <a:t></a:t>
          </a:r>
          <a:endParaRPr lang="de-DE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30479</xdr:rowOff>
    </xdr:from>
    <xdr:to>
      <xdr:col>31</xdr:col>
      <xdr:colOff>15240</xdr:colOff>
      <xdr:row>129</xdr:row>
      <xdr:rowOff>74204</xdr:rowOff>
    </xdr:to>
    <xdr:sp macro="" textlink="">
      <xdr:nvSpPr>
        <xdr:cNvPr id="2" name="Rechteck 1"/>
        <xdr:cNvSpPr/>
      </xdr:nvSpPr>
      <xdr:spPr>
        <a:xfrm>
          <a:off x="60960" y="30479"/>
          <a:ext cx="24462105" cy="2358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5"/>
  <sheetViews>
    <sheetView showGridLines="0" showRowColHeaders="0" tabSelected="1" showRuler="0" showWhiteSpace="0" view="pageLayout" zoomScaleNormal="100" workbookViewId="0">
      <selection activeCell="A131" sqref="A131"/>
    </sheetView>
  </sheetViews>
  <sheetFormatPr baseColWidth="10" defaultColWidth="11.5546875" defaultRowHeight="14.4" x14ac:dyDescent="0.3"/>
  <cols>
    <col min="1" max="11" width="5.77734375" customWidth="1"/>
    <col min="12" max="12" width="3.77734375" customWidth="1"/>
    <col min="13" max="13" width="7.77734375" customWidth="1"/>
    <col min="14" max="15" width="6.77734375" customWidth="1"/>
    <col min="16" max="16" width="3.77734375" customWidth="1"/>
    <col min="17" max="19" width="5.77734375" customWidth="1"/>
    <col min="20" max="20" width="2.77734375" customWidth="1"/>
    <col min="21" max="22" width="6.77734375" customWidth="1"/>
    <col min="23" max="28" width="5.77734375" customWidth="1"/>
    <col min="29" max="29" width="5.77734375" style="1" customWidth="1"/>
    <col min="30" max="90" width="5.77734375" customWidth="1"/>
  </cols>
  <sheetData>
    <row r="1" spans="1:22" ht="7.95" customHeight="1" x14ac:dyDescent="0.3">
      <c r="A1" s="46"/>
      <c r="B1" s="47"/>
      <c r="C1" s="47"/>
      <c r="D1" s="47"/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6"/>
      <c r="T1" s="47"/>
      <c r="U1" s="47"/>
      <c r="V1" s="48"/>
    </row>
    <row r="2" spans="1:22" x14ac:dyDescent="0.3">
      <c r="A2" s="49"/>
      <c r="B2" s="50"/>
      <c r="C2" s="50"/>
      <c r="D2" s="50"/>
      <c r="E2" s="51"/>
      <c r="F2" s="186" t="s">
        <v>2</v>
      </c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5" t="s">
        <v>0</v>
      </c>
      <c r="T2" s="186"/>
      <c r="U2" s="186"/>
      <c r="V2" s="187"/>
    </row>
    <row r="3" spans="1:22" x14ac:dyDescent="0.3">
      <c r="A3" s="49"/>
      <c r="B3" s="50"/>
      <c r="C3" s="50"/>
      <c r="D3" s="50"/>
      <c r="E3" s="51"/>
      <c r="F3" s="186" t="s">
        <v>3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1</v>
      </c>
      <c r="T3" s="186"/>
      <c r="U3" s="186"/>
      <c r="V3" s="187"/>
    </row>
    <row r="4" spans="1:22" ht="7.95" customHeight="1" thickBot="1" x14ac:dyDescent="0.35">
      <c r="A4" s="52"/>
      <c r="B4" s="53"/>
      <c r="C4" s="53"/>
      <c r="D4" s="53"/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2"/>
      <c r="T4" s="53"/>
      <c r="U4" s="53"/>
      <c r="V4" s="54"/>
    </row>
    <row r="5" spans="1:22" ht="5.55" customHeight="1" thickBot="1" x14ac:dyDescent="0.3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2.7" customHeight="1" x14ac:dyDescent="0.3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  <c r="L6" s="46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1:22" x14ac:dyDescent="0.3">
      <c r="A7" s="180" t="s">
        <v>4</v>
      </c>
      <c r="B7" s="181"/>
      <c r="C7" s="50"/>
      <c r="D7" s="50"/>
      <c r="E7" s="50"/>
      <c r="F7" s="50"/>
      <c r="G7" s="50"/>
      <c r="H7" s="50"/>
      <c r="I7" s="50"/>
      <c r="J7" s="50"/>
      <c r="K7" s="51"/>
      <c r="L7" s="180" t="s">
        <v>8</v>
      </c>
      <c r="M7" s="181"/>
      <c r="N7" s="50"/>
      <c r="O7" s="50"/>
      <c r="P7" s="50"/>
      <c r="Q7" s="50"/>
      <c r="R7" s="50"/>
      <c r="S7" s="50"/>
      <c r="T7" s="50"/>
      <c r="U7" s="50"/>
      <c r="V7" s="51"/>
    </row>
    <row r="8" spans="1:22" ht="4.05" customHeight="1" x14ac:dyDescent="0.3">
      <c r="A8" s="56"/>
      <c r="B8" s="57"/>
      <c r="C8" s="50"/>
      <c r="D8" s="50"/>
      <c r="E8" s="50"/>
      <c r="F8" s="50"/>
      <c r="G8" s="50"/>
      <c r="H8" s="50"/>
      <c r="I8" s="50"/>
      <c r="J8" s="50"/>
      <c r="K8" s="51"/>
      <c r="L8" s="56"/>
      <c r="M8" s="57"/>
      <c r="N8" s="50"/>
      <c r="O8" s="50"/>
      <c r="P8" s="50"/>
      <c r="Q8" s="50"/>
      <c r="R8" s="50"/>
      <c r="S8" s="50"/>
      <c r="T8" s="50"/>
      <c r="U8" s="50"/>
      <c r="V8" s="51"/>
    </row>
    <row r="9" spans="1:22" x14ac:dyDescent="0.3">
      <c r="A9" s="178" t="s">
        <v>5</v>
      </c>
      <c r="B9" s="179"/>
      <c r="C9" s="133"/>
      <c r="D9" s="134"/>
      <c r="E9" s="134"/>
      <c r="F9" s="134"/>
      <c r="G9" s="134"/>
      <c r="H9" s="134"/>
      <c r="I9" s="134"/>
      <c r="J9" s="134"/>
      <c r="K9" s="135"/>
      <c r="L9" s="178" t="s">
        <v>5</v>
      </c>
      <c r="M9" s="179"/>
      <c r="N9" s="133"/>
      <c r="O9" s="134"/>
      <c r="P9" s="134"/>
      <c r="Q9" s="134"/>
      <c r="R9" s="134"/>
      <c r="S9" s="134"/>
      <c r="T9" s="134"/>
      <c r="U9" s="134"/>
      <c r="V9" s="135"/>
    </row>
    <row r="10" spans="1:22" ht="2.7" customHeight="1" x14ac:dyDescent="0.3">
      <c r="A10" s="58"/>
      <c r="B10" s="57"/>
      <c r="C10" s="50"/>
      <c r="D10" s="50"/>
      <c r="E10" s="50"/>
      <c r="F10" s="50"/>
      <c r="G10" s="50"/>
      <c r="H10" s="50"/>
      <c r="I10" s="50"/>
      <c r="J10" s="50"/>
      <c r="K10" s="51"/>
      <c r="L10" s="58"/>
      <c r="M10" s="57"/>
      <c r="N10" s="50"/>
      <c r="O10" s="50"/>
      <c r="P10" s="50"/>
      <c r="Q10" s="50"/>
      <c r="R10" s="50"/>
      <c r="S10" s="50"/>
      <c r="T10" s="50"/>
      <c r="U10" s="50"/>
      <c r="V10" s="51"/>
    </row>
    <row r="11" spans="1:22" x14ac:dyDescent="0.3">
      <c r="A11" s="178" t="s">
        <v>6</v>
      </c>
      <c r="B11" s="179"/>
      <c r="C11" s="182"/>
      <c r="D11" s="183"/>
      <c r="E11" s="183"/>
      <c r="F11" s="183"/>
      <c r="G11" s="183"/>
      <c r="H11" s="183"/>
      <c r="I11" s="183"/>
      <c r="J11" s="183"/>
      <c r="K11" s="184"/>
      <c r="L11" s="178" t="s">
        <v>6</v>
      </c>
      <c r="M11" s="179"/>
      <c r="N11" s="169"/>
      <c r="O11" s="170"/>
      <c r="P11" s="170"/>
      <c r="Q11" s="170"/>
      <c r="R11" s="170"/>
      <c r="S11" s="170"/>
      <c r="T11" s="170"/>
      <c r="U11" s="170"/>
      <c r="V11" s="171"/>
    </row>
    <row r="12" spans="1:22" x14ac:dyDescent="0.3">
      <c r="A12" s="59"/>
      <c r="B12" s="57"/>
      <c r="C12" s="172"/>
      <c r="D12" s="173"/>
      <c r="E12" s="173"/>
      <c r="F12" s="173"/>
      <c r="G12" s="173"/>
      <c r="H12" s="173"/>
      <c r="I12" s="173"/>
      <c r="J12" s="173"/>
      <c r="K12" s="174"/>
      <c r="L12" s="59"/>
      <c r="M12" s="57"/>
      <c r="N12" s="172"/>
      <c r="O12" s="173"/>
      <c r="P12" s="173"/>
      <c r="Q12" s="173"/>
      <c r="R12" s="173"/>
      <c r="S12" s="173"/>
      <c r="T12" s="173"/>
      <c r="U12" s="173"/>
      <c r="V12" s="174"/>
    </row>
    <row r="13" spans="1:22" x14ac:dyDescent="0.3">
      <c r="A13" s="59"/>
      <c r="B13" s="57"/>
      <c r="C13" s="172"/>
      <c r="D13" s="173"/>
      <c r="E13" s="173"/>
      <c r="F13" s="173"/>
      <c r="G13" s="173"/>
      <c r="H13" s="173"/>
      <c r="I13" s="173"/>
      <c r="J13" s="173"/>
      <c r="K13" s="174"/>
      <c r="L13" s="59"/>
      <c r="M13" s="57"/>
      <c r="N13" s="175"/>
      <c r="O13" s="176"/>
      <c r="P13" s="176"/>
      <c r="Q13" s="176"/>
      <c r="R13" s="176"/>
      <c r="S13" s="176"/>
      <c r="T13" s="176"/>
      <c r="U13" s="176"/>
      <c r="V13" s="177"/>
    </row>
    <row r="14" spans="1:22" x14ac:dyDescent="0.3">
      <c r="A14" s="58"/>
      <c r="B14" s="57"/>
      <c r="C14" s="172"/>
      <c r="D14" s="173"/>
      <c r="E14" s="173"/>
      <c r="F14" s="173"/>
      <c r="G14" s="173"/>
      <c r="H14" s="173"/>
      <c r="I14" s="173"/>
      <c r="J14" s="173"/>
      <c r="K14" s="174"/>
      <c r="L14" s="58"/>
      <c r="M14" s="57"/>
      <c r="N14" s="172"/>
      <c r="O14" s="173"/>
      <c r="P14" s="173"/>
      <c r="Q14" s="173"/>
      <c r="R14" s="173"/>
      <c r="S14" s="173"/>
      <c r="T14" s="173"/>
      <c r="U14" s="173"/>
      <c r="V14" s="174"/>
    </row>
    <row r="15" spans="1:22" x14ac:dyDescent="0.3">
      <c r="A15" s="58"/>
      <c r="B15" s="57"/>
      <c r="C15" s="125"/>
      <c r="D15" s="126"/>
      <c r="E15" s="126"/>
      <c r="F15" s="126"/>
      <c r="G15" s="126"/>
      <c r="H15" s="126"/>
      <c r="I15" s="126"/>
      <c r="J15" s="126"/>
      <c r="K15" s="127"/>
      <c r="L15" s="58"/>
      <c r="M15" s="57"/>
      <c r="N15" s="125"/>
      <c r="O15" s="126"/>
      <c r="P15" s="126"/>
      <c r="Q15" s="126"/>
      <c r="R15" s="126"/>
      <c r="S15" s="126"/>
      <c r="T15" s="126"/>
      <c r="U15" s="126"/>
      <c r="V15" s="127"/>
    </row>
    <row r="16" spans="1:22" ht="2.7" customHeight="1" x14ac:dyDescent="0.3">
      <c r="A16" s="58"/>
      <c r="B16" s="57"/>
      <c r="C16" s="50"/>
      <c r="D16" s="50"/>
      <c r="E16" s="50"/>
      <c r="F16" s="50"/>
      <c r="G16" s="50"/>
      <c r="H16" s="50"/>
      <c r="I16" s="50"/>
      <c r="J16" s="50"/>
      <c r="K16" s="51"/>
      <c r="L16" s="58"/>
      <c r="M16" s="57"/>
      <c r="N16" s="50"/>
      <c r="O16" s="50"/>
      <c r="P16" s="50"/>
      <c r="Q16" s="50"/>
      <c r="R16" s="50"/>
      <c r="S16" s="50"/>
      <c r="T16" s="50"/>
      <c r="U16" s="50"/>
      <c r="V16" s="51"/>
    </row>
    <row r="17" spans="1:22" x14ac:dyDescent="0.3">
      <c r="A17" s="178" t="s">
        <v>7</v>
      </c>
      <c r="B17" s="179"/>
      <c r="C17" s="133"/>
      <c r="D17" s="134"/>
      <c r="E17" s="134"/>
      <c r="F17" s="134"/>
      <c r="G17" s="134"/>
      <c r="H17" s="134"/>
      <c r="I17" s="134"/>
      <c r="J17" s="134"/>
      <c r="K17" s="135"/>
      <c r="L17" s="178" t="s">
        <v>7</v>
      </c>
      <c r="M17" s="179"/>
      <c r="N17" s="133"/>
      <c r="O17" s="134"/>
      <c r="P17" s="134"/>
      <c r="Q17" s="134"/>
      <c r="R17" s="134"/>
      <c r="S17" s="134"/>
      <c r="T17" s="134"/>
      <c r="U17" s="134"/>
      <c r="V17" s="135"/>
    </row>
    <row r="18" spans="1:22" ht="4.05" customHeight="1" thickBot="1" x14ac:dyDescent="0.35">
      <c r="A18" s="60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61"/>
      <c r="M18" s="62"/>
      <c r="N18" s="53"/>
      <c r="O18" s="53"/>
      <c r="P18" s="53"/>
      <c r="Q18" s="53"/>
      <c r="R18" s="53"/>
      <c r="S18" s="53"/>
      <c r="T18" s="53"/>
      <c r="U18" s="53"/>
      <c r="V18" s="54"/>
    </row>
    <row r="19" spans="1:22" ht="5.55" customHeight="1" thickBot="1" x14ac:dyDescent="0.3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2.7" customHeight="1" x14ac:dyDescent="0.3">
      <c r="A20" s="46"/>
      <c r="B20" s="47"/>
      <c r="C20" s="47"/>
      <c r="D20" s="47"/>
      <c r="E20" s="47"/>
      <c r="F20" s="63"/>
      <c r="G20" s="47"/>
      <c r="H20" s="47"/>
      <c r="I20" s="47"/>
      <c r="J20" s="47"/>
      <c r="K20" s="47"/>
      <c r="L20" s="63"/>
      <c r="M20" s="64"/>
      <c r="N20" s="64"/>
      <c r="O20" s="64"/>
      <c r="P20" s="47"/>
      <c r="Q20" s="47"/>
      <c r="R20" s="47"/>
      <c r="S20" s="47"/>
      <c r="T20" s="63"/>
      <c r="U20" s="115"/>
      <c r="V20" s="113"/>
    </row>
    <row r="21" spans="1:22" ht="12.75" customHeight="1" x14ac:dyDescent="0.3">
      <c r="A21" s="188" t="s">
        <v>191</v>
      </c>
      <c r="B21" s="164"/>
      <c r="C21" s="164"/>
      <c r="D21" s="164"/>
      <c r="E21" s="164"/>
      <c r="F21" s="165"/>
      <c r="G21" s="163" t="s">
        <v>9</v>
      </c>
      <c r="H21" s="164"/>
      <c r="I21" s="164"/>
      <c r="J21" s="164"/>
      <c r="K21" s="164"/>
      <c r="L21" s="165"/>
      <c r="M21" s="65" t="s">
        <v>11</v>
      </c>
      <c r="N21" s="66" t="str">
        <f>INDEX(Parameter!E7:T18,Parameter!AC7,15)</f>
        <v xml:space="preserve"> </v>
      </c>
      <c r="O21" s="66" t="s">
        <v>18</v>
      </c>
      <c r="P21" s="163" t="s">
        <v>20</v>
      </c>
      <c r="Q21" s="164"/>
      <c r="R21" s="164"/>
      <c r="S21" s="164"/>
      <c r="T21" s="165"/>
      <c r="U21" s="108" t="s">
        <v>19</v>
      </c>
      <c r="V21" s="116" t="s">
        <v>17</v>
      </c>
    </row>
    <row r="22" spans="1:22" ht="12.75" customHeight="1" x14ac:dyDescent="0.3">
      <c r="A22" s="188"/>
      <c r="B22" s="164"/>
      <c r="C22" s="164"/>
      <c r="D22" s="164"/>
      <c r="E22" s="164"/>
      <c r="F22" s="165"/>
      <c r="G22" s="163" t="str">
        <f>IF(Parameter!AC23=64,"(handschriftlicher Eintrag)","")</f>
        <v/>
      </c>
      <c r="H22" s="164"/>
      <c r="I22" s="164"/>
      <c r="J22" s="164"/>
      <c r="K22" s="164"/>
      <c r="L22" s="165"/>
      <c r="M22" s="65" t="s">
        <v>12</v>
      </c>
      <c r="N22" s="66" t="str">
        <f>INDEX(Parameter!E7:T18,Parameter!AC7,16)</f>
        <v xml:space="preserve"> </v>
      </c>
      <c r="O22" s="66" t="str">
        <f>INDEX(Parameter!T91:U94,Parameter!V91,2)</f>
        <v>in  g</v>
      </c>
      <c r="P22" s="68"/>
      <c r="Q22" s="68"/>
      <c r="R22" s="68"/>
      <c r="S22" s="68"/>
      <c r="T22" s="69"/>
      <c r="U22" s="67"/>
      <c r="V22" s="116" t="str">
        <f>INDEX(Parameter!O91:P92,Parameter!Q91,2)</f>
        <v>in kg</v>
      </c>
    </row>
    <row r="23" spans="1:22" ht="4.05" customHeight="1" x14ac:dyDescent="0.3">
      <c r="A23" s="70"/>
      <c r="B23" s="71"/>
      <c r="C23" s="71"/>
      <c r="D23" s="71"/>
      <c r="E23" s="71"/>
      <c r="F23" s="72"/>
      <c r="G23" s="73"/>
      <c r="H23" s="71"/>
      <c r="I23" s="71"/>
      <c r="J23" s="71"/>
      <c r="K23" s="71"/>
      <c r="L23" s="72"/>
      <c r="M23" s="74"/>
      <c r="N23" s="74"/>
      <c r="O23" s="74"/>
      <c r="P23" s="50"/>
      <c r="Q23" s="50"/>
      <c r="R23" s="50"/>
      <c r="S23" s="50"/>
      <c r="T23" s="110"/>
      <c r="U23" s="73"/>
      <c r="V23" s="112"/>
    </row>
    <row r="24" spans="1:22" ht="2.7" customHeight="1" x14ac:dyDescent="0.3">
      <c r="A24" s="200" t="str">
        <f>INDEX(Parameter!E7:AB18,Parameter!AC7,4)</f>
        <v xml:space="preserve"> </v>
      </c>
      <c r="B24" s="201"/>
      <c r="C24" s="201"/>
      <c r="D24" s="201"/>
      <c r="E24" s="201"/>
      <c r="F24" s="202"/>
      <c r="G24" s="189" t="str">
        <f>IF(OR(A24="UN 3373,", A24="UN 3291,"),"   ",INDEX(Parameter!E23:AB86,Parameter!AC23,8))</f>
        <v xml:space="preserve"> </v>
      </c>
      <c r="H24" s="190"/>
      <c r="I24" s="190"/>
      <c r="J24" s="190"/>
      <c r="K24" s="190"/>
      <c r="L24" s="191"/>
      <c r="M24" s="195" t="str">
        <f>INDEX(Parameter!E7:AB18,Parameter!AC7,13)</f>
        <v xml:space="preserve"> </v>
      </c>
      <c r="N24" s="195" t="str">
        <f>INDEX(Parameter!E7:AB18,Parameter!AC7,14)</f>
        <v xml:space="preserve"> </v>
      </c>
      <c r="O24" s="128"/>
      <c r="P24" s="154"/>
      <c r="Q24" s="155"/>
      <c r="R24" s="155"/>
      <c r="S24" s="155"/>
      <c r="T24" s="156"/>
      <c r="U24" s="145"/>
      <c r="V24" s="148"/>
    </row>
    <row r="25" spans="1:22" ht="14.4" customHeight="1" x14ac:dyDescent="0.3">
      <c r="A25" s="197"/>
      <c r="B25" s="198"/>
      <c r="C25" s="198"/>
      <c r="D25" s="198"/>
      <c r="E25" s="198"/>
      <c r="F25" s="199"/>
      <c r="G25" s="189"/>
      <c r="H25" s="190"/>
      <c r="I25" s="190"/>
      <c r="J25" s="190"/>
      <c r="K25" s="190"/>
      <c r="L25" s="191"/>
      <c r="M25" s="195"/>
      <c r="N25" s="195"/>
      <c r="O25" s="128"/>
      <c r="P25" s="151"/>
      <c r="Q25" s="152"/>
      <c r="R25" s="152"/>
      <c r="S25" s="152"/>
      <c r="T25" s="153"/>
      <c r="U25" s="146"/>
      <c r="V25" s="149"/>
    </row>
    <row r="26" spans="1:22" x14ac:dyDescent="0.3">
      <c r="A26" s="197" t="str">
        <f>INDEX(Parameter!E7:AB18,Parameter!AC7,5)</f>
        <v xml:space="preserve"> </v>
      </c>
      <c r="B26" s="198"/>
      <c r="C26" s="198"/>
      <c r="D26" s="198"/>
      <c r="E26" s="198"/>
      <c r="F26" s="199"/>
      <c r="G26" s="189"/>
      <c r="H26" s="190"/>
      <c r="I26" s="190"/>
      <c r="J26" s="190"/>
      <c r="K26" s="190"/>
      <c r="L26" s="191"/>
      <c r="M26" s="195"/>
      <c r="N26" s="195"/>
      <c r="O26" s="128"/>
      <c r="P26" s="151" t="str">
        <f>INDEX(Parameter!E91:L101,Parameter!M91,4)</f>
        <v xml:space="preserve"> </v>
      </c>
      <c r="Q26" s="152"/>
      <c r="R26" s="152"/>
      <c r="S26" s="152"/>
      <c r="T26" s="153"/>
      <c r="U26" s="146"/>
      <c r="V26" s="149"/>
    </row>
    <row r="27" spans="1:22" x14ac:dyDescent="0.3">
      <c r="A27" s="197" t="str">
        <f>INDEX(Parameter!E7:AB18,Parameter!AC7,9)</f>
        <v xml:space="preserve"> </v>
      </c>
      <c r="B27" s="198"/>
      <c r="C27" s="198"/>
      <c r="D27" s="198"/>
      <c r="E27" s="198"/>
      <c r="F27" s="199"/>
      <c r="G27" s="189"/>
      <c r="H27" s="190"/>
      <c r="I27" s="190"/>
      <c r="J27" s="190"/>
      <c r="K27" s="190"/>
      <c r="L27" s="191"/>
      <c r="M27" s="195"/>
      <c r="N27" s="195"/>
      <c r="O27" s="128"/>
      <c r="P27" s="151"/>
      <c r="Q27" s="152"/>
      <c r="R27" s="152"/>
      <c r="S27" s="152"/>
      <c r="T27" s="153"/>
      <c r="U27" s="146"/>
      <c r="V27" s="149"/>
    </row>
    <row r="28" spans="1:22" ht="4.05" customHeight="1" x14ac:dyDescent="0.3">
      <c r="A28" s="227"/>
      <c r="B28" s="228"/>
      <c r="C28" s="228"/>
      <c r="D28" s="228"/>
      <c r="E28" s="228"/>
      <c r="F28" s="229"/>
      <c r="G28" s="192"/>
      <c r="H28" s="193"/>
      <c r="I28" s="193"/>
      <c r="J28" s="193"/>
      <c r="K28" s="193"/>
      <c r="L28" s="194"/>
      <c r="M28" s="196"/>
      <c r="N28" s="196"/>
      <c r="O28" s="129"/>
      <c r="P28" s="151"/>
      <c r="Q28" s="152"/>
      <c r="R28" s="152"/>
      <c r="S28" s="152"/>
      <c r="T28" s="153"/>
      <c r="U28" s="146"/>
      <c r="V28" s="149"/>
    </row>
    <row r="29" spans="1:22" ht="4.05" customHeight="1" x14ac:dyDescent="0.3">
      <c r="A29" s="218" t="str">
        <f>INDEX(Parameter!E7:AB18,Parameter!AC7,17)</f>
        <v xml:space="preserve"> </v>
      </c>
      <c r="B29" s="219"/>
      <c r="C29" s="219"/>
      <c r="D29" s="219"/>
      <c r="E29" s="219"/>
      <c r="F29" s="220"/>
      <c r="G29" s="136"/>
      <c r="H29" s="137"/>
      <c r="I29" s="137"/>
      <c r="J29" s="137"/>
      <c r="K29" s="137"/>
      <c r="L29" s="137"/>
      <c r="M29" s="137"/>
      <c r="N29" s="138"/>
      <c r="O29" s="130"/>
      <c r="P29" s="166" t="str">
        <f>INDEX(Parameter!E91:L101,Parameter!M91,8)</f>
        <v xml:space="preserve"> </v>
      </c>
      <c r="Q29" s="167"/>
      <c r="R29" s="167"/>
      <c r="S29" s="167"/>
      <c r="T29" s="168"/>
      <c r="U29" s="146"/>
      <c r="V29" s="149"/>
    </row>
    <row r="30" spans="1:22" x14ac:dyDescent="0.3">
      <c r="A30" s="221"/>
      <c r="B30" s="222"/>
      <c r="C30" s="222"/>
      <c r="D30" s="222"/>
      <c r="E30" s="222"/>
      <c r="F30" s="223"/>
      <c r="G30" s="139"/>
      <c r="H30" s="140"/>
      <c r="I30" s="140"/>
      <c r="J30" s="140"/>
      <c r="K30" s="140"/>
      <c r="L30" s="140"/>
      <c r="M30" s="140"/>
      <c r="N30" s="141"/>
      <c r="O30" s="131"/>
      <c r="P30" s="166"/>
      <c r="Q30" s="167"/>
      <c r="R30" s="167"/>
      <c r="S30" s="167"/>
      <c r="T30" s="168"/>
      <c r="U30" s="146"/>
      <c r="V30" s="149"/>
    </row>
    <row r="31" spans="1:22" x14ac:dyDescent="0.3">
      <c r="A31" s="221" t="str">
        <f>INDEX(Parameter!E7:AB18,Parameter!AC7,20)</f>
        <v xml:space="preserve"> </v>
      </c>
      <c r="B31" s="222"/>
      <c r="C31" s="222"/>
      <c r="D31" s="222"/>
      <c r="E31" s="222"/>
      <c r="F31" s="223"/>
      <c r="G31" s="139"/>
      <c r="H31" s="140"/>
      <c r="I31" s="140"/>
      <c r="J31" s="140"/>
      <c r="K31" s="140"/>
      <c r="L31" s="140"/>
      <c r="M31" s="140"/>
      <c r="N31" s="141"/>
      <c r="O31" s="131"/>
      <c r="P31" s="157"/>
      <c r="Q31" s="158"/>
      <c r="R31" s="158"/>
      <c r="S31" s="158"/>
      <c r="T31" s="159"/>
      <c r="U31" s="146"/>
      <c r="V31" s="149"/>
    </row>
    <row r="32" spans="1:22" ht="2.7" customHeight="1" thickBot="1" x14ac:dyDescent="0.35">
      <c r="A32" s="224"/>
      <c r="B32" s="225"/>
      <c r="C32" s="225"/>
      <c r="D32" s="225"/>
      <c r="E32" s="225"/>
      <c r="F32" s="226"/>
      <c r="G32" s="142"/>
      <c r="H32" s="143"/>
      <c r="I32" s="143"/>
      <c r="J32" s="143"/>
      <c r="K32" s="143"/>
      <c r="L32" s="143"/>
      <c r="M32" s="143"/>
      <c r="N32" s="144"/>
      <c r="O32" s="132"/>
      <c r="P32" s="160"/>
      <c r="Q32" s="161"/>
      <c r="R32" s="161"/>
      <c r="S32" s="161"/>
      <c r="T32" s="162"/>
      <c r="U32" s="147"/>
      <c r="V32" s="150"/>
    </row>
    <row r="33" spans="1:22" ht="5.55" customHeight="1" thickBot="1" x14ac:dyDescent="0.3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2.7" customHeight="1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6"/>
      <c r="O34" s="47"/>
      <c r="P34" s="47"/>
      <c r="Q34" s="47"/>
      <c r="R34" s="47"/>
      <c r="S34" s="47"/>
      <c r="T34" s="47"/>
      <c r="U34" s="47"/>
      <c r="V34" s="48"/>
    </row>
    <row r="35" spans="1:22" x14ac:dyDescent="0.3">
      <c r="A35" s="178" t="s">
        <v>22</v>
      </c>
      <c r="B35" s="179"/>
      <c r="C35" s="179"/>
      <c r="D35" s="179"/>
      <c r="E35" s="133"/>
      <c r="F35" s="134"/>
      <c r="G35" s="134"/>
      <c r="H35" s="134"/>
      <c r="I35" s="134"/>
      <c r="J35" s="134"/>
      <c r="K35" s="134"/>
      <c r="L35" s="134"/>
      <c r="M35" s="135"/>
      <c r="N35" s="117" t="s">
        <v>23</v>
      </c>
      <c r="O35" s="118"/>
      <c r="P35" s="118"/>
      <c r="R35" s="133"/>
      <c r="S35" s="134"/>
      <c r="T35" s="134"/>
      <c r="U35" s="134"/>
      <c r="V35" s="135"/>
    </row>
    <row r="36" spans="1:22" ht="2.7" customHeight="1" thickBot="1" x14ac:dyDescent="0.3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2"/>
      <c r="O36" s="53"/>
      <c r="P36" s="53"/>
      <c r="Q36" s="53"/>
      <c r="R36" s="53"/>
      <c r="S36" s="53"/>
      <c r="T36" s="53"/>
      <c r="U36" s="53"/>
      <c r="V36" s="54"/>
    </row>
    <row r="37" spans="1:22" ht="5.55" customHeight="1" thickBot="1" x14ac:dyDescent="0.3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s="1" customFormat="1" ht="2.7" customHeight="1" x14ac:dyDescent="0.3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</row>
    <row r="39" spans="1:22" ht="12.45" customHeight="1" x14ac:dyDescent="0.3">
      <c r="A39" s="203" t="s">
        <v>247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109"/>
      <c r="V39" s="80" t="s">
        <v>262</v>
      </c>
    </row>
    <row r="40" spans="1:22" ht="12.75" customHeight="1" x14ac:dyDescent="0.3">
      <c r="A40" s="216" t="str">
        <f>" - Verpackung: Die Verpackungsanweisung "&amp;Parameter!G131&amp;" ist zu beachten"&amp;Parameter!H131&amp;"."</f>
        <v xml:space="preserve"> - Verpackung: Die Verpackungsanweisung 0 ist zu beachten.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107"/>
      <c r="V40" s="81" t="s">
        <v>263</v>
      </c>
    </row>
    <row r="41" spans="1:22" ht="12.75" customHeight="1" x14ac:dyDescent="0.3">
      <c r="A41" s="216" t="str">
        <f>" - Kennzeichnung der Außenverpackung: Gefahrzettel "&amp;Parameter!G132&amp;" sowie Ausrichtungspfeile an zwei gegenüberliegenden Seiten."</f>
        <v xml:space="preserve"> - Kennzeichnung der Außenverpackung: Gefahrzettel 0 sowie Ausrichtungspfeile an zwei gegenüberliegenden Seiten.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107"/>
      <c r="V41" s="81" t="s">
        <v>263</v>
      </c>
    </row>
    <row r="42" spans="1:22" ht="12.75" customHeight="1" x14ac:dyDescent="0.3">
      <c r="A42" s="216" t="str">
        <f>" - Aufschriften auf der Außenverpackung: "&amp;Parameter!G133&amp;Parameter!P133&amp;Parameter!O133&amp;Parameter!H133&amp;Parameter!K133</f>
        <v xml:space="preserve"> - Aufschriften auf der Außenverpackung: '' ''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107"/>
      <c r="V42" s="81" t="s">
        <v>263</v>
      </c>
    </row>
    <row r="43" spans="1:22" ht="12.75" customHeight="1" x14ac:dyDescent="0.3">
      <c r="A43" s="216" t="str">
        <f>" - Bei Verwendung einer Umverpackung: Aufschrift ''UMVERPACKUNG'' sowie gleiche Kennzeichnung und Aufschrift wie bei Außenverpackung."</f>
        <v xml:space="preserve"> - Bei Verwendung einer Umverpackung: Aufschrift ''UMVERPACKUNG'' sowie gleiche Kennzeichnung und Aufschrift wie bei Außenverpackung.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107"/>
      <c r="V43" s="81" t="s">
        <v>263</v>
      </c>
    </row>
    <row r="44" spans="1:22" ht="12.45" customHeight="1" x14ac:dyDescent="0.3">
      <c r="A44" s="216" t="str">
        <f>" - Kennzeichnung des Fahrzeugs: "&amp;Parameter!P134&amp;Parameter!G134&amp;Parameter!T134&amp;Parameter!M134&amp;Parameter!U134</f>
        <v xml:space="preserve"> - Kennzeichnung des Fahrzeugs: orangefarbene Warntafeln.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107"/>
      <c r="V44" s="81" t="s">
        <v>263</v>
      </c>
    </row>
    <row r="45" spans="1:22" ht="12.45" customHeight="1" x14ac:dyDescent="0.3">
      <c r="A45" s="216" t="str">
        <f>" - Sichtprüfung des Fahrzeugs: keine Überladung, Hauptuntersuchung, Beleuchtung, Reifenprofiltiefe, Feuerlöscher, Ladefläche sauber."</f>
        <v xml:space="preserve"> - Sichtprüfung des Fahrzeugs: keine Überladung, Hauptuntersuchung, Beleuchtung, Reifenprofiltiefe, Feuerlöscher, Ladefläche sauber.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107"/>
      <c r="V45" s="81" t="s">
        <v>263</v>
      </c>
    </row>
    <row r="46" spans="1:22" ht="12.45" customHeight="1" x14ac:dyDescent="0.3">
      <c r="A46" s="216" t="str">
        <f>" - Dokumente des Fahrzeugführers: gültiger Führerschein"&amp;Parameter!G135&amp;", Lichtbildausweis."</f>
        <v xml:space="preserve"> - Dokumente des Fahrzeugführers: gültiger Führerschein,  gültige ADR-Bescheinigung, schriftl. Weisungen, Beförderungspapier, Lichtbildausweis.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107"/>
      <c r="V46" s="81" t="s">
        <v>263</v>
      </c>
    </row>
    <row r="47" spans="1:22" ht="12.45" customHeight="1" x14ac:dyDescent="0.3">
      <c r="A47" s="216" t="str">
        <f>" - Beim Verladen zu beachten: Rauchverbot, Verbot von Feuer und offenem Licht, Feststellbremse angezogen, Motor aus."</f>
        <v xml:space="preserve"> - Beim Verladen zu beachten: Rauchverbot, Verbot von Feuer und offenem Licht, Feststellbremse angezogen, Motor aus.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107"/>
      <c r="V47" s="81" t="s">
        <v>263</v>
      </c>
    </row>
    <row r="48" spans="1:22" ht="12.45" customHeight="1" x14ac:dyDescent="0.3">
      <c r="A48" s="216" t="str">
        <f>" - Verstauen der Ladung: Verpackung zugelassen, vorschriftsmäßig, unbeschädigt und dicht. Ladung vorschriftsmäßig und ausreichend gesichert."</f>
        <v xml:space="preserve"> - Verstauen der Ladung: Verpackung zugelassen, vorschriftsmäßig, unbeschädigt und dicht. Ladung vorschriftsmäßig und ausreichend gesichert.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107"/>
      <c r="V48" s="81" t="s">
        <v>263</v>
      </c>
    </row>
    <row r="49" spans="1:22" ht="3.6" customHeight="1" thickBot="1" x14ac:dyDescent="0.3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82"/>
    </row>
    <row r="50" spans="1:22" ht="5.55" customHeight="1" thickBot="1" x14ac:dyDescent="0.3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ht="2.7" customHeight="1" x14ac:dyDescent="0.3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1:22" ht="12.75" customHeight="1" x14ac:dyDescent="0.3">
      <c r="A52" s="203" t="s">
        <v>257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12"/>
    </row>
    <row r="53" spans="1:22" ht="12.75" customHeight="1" x14ac:dyDescent="0.3">
      <c r="A53" s="209" t="s">
        <v>259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1"/>
    </row>
    <row r="54" spans="1:22" ht="19.8" customHeight="1" x14ac:dyDescent="0.3">
      <c r="A54" s="205"/>
      <c r="B54" s="206"/>
      <c r="C54" s="87"/>
      <c r="D54" s="206"/>
      <c r="E54" s="206"/>
      <c r="F54" s="206"/>
      <c r="G54" s="206"/>
      <c r="H54" s="206"/>
      <c r="I54" s="206"/>
      <c r="J54" s="206"/>
      <c r="K54" s="87"/>
      <c r="L54" s="207" t="s">
        <v>265</v>
      </c>
      <c r="M54" s="207"/>
      <c r="N54" s="207"/>
      <c r="O54" s="207"/>
      <c r="P54" s="207"/>
      <c r="Q54" s="207"/>
      <c r="R54" s="207"/>
      <c r="S54" s="207"/>
      <c r="T54" s="207"/>
      <c r="U54" s="207"/>
      <c r="V54" s="208"/>
    </row>
    <row r="55" spans="1:22" ht="12.75" customHeight="1" thickBot="1" x14ac:dyDescent="0.35">
      <c r="A55" s="214" t="s">
        <v>260</v>
      </c>
      <c r="B55" s="213"/>
      <c r="C55" s="76"/>
      <c r="D55" s="213" t="s">
        <v>258</v>
      </c>
      <c r="E55" s="213"/>
      <c r="F55" s="213"/>
      <c r="G55" s="213"/>
      <c r="H55" s="213"/>
      <c r="I55" s="213"/>
      <c r="J55" s="213"/>
      <c r="K55" s="76"/>
      <c r="L55" s="213" t="s">
        <v>261</v>
      </c>
      <c r="M55" s="213"/>
      <c r="N55" s="213"/>
      <c r="O55" s="213"/>
      <c r="P55" s="213"/>
      <c r="Q55" s="213"/>
      <c r="R55" s="213"/>
      <c r="S55" s="213"/>
      <c r="T55" s="213"/>
      <c r="U55" s="213"/>
      <c r="V55" s="215"/>
    </row>
  </sheetData>
  <sheetProtection password="F66A" sheet="1" objects="1" scenarios="1"/>
  <mergeCells count="70">
    <mergeCell ref="A29:F30"/>
    <mergeCell ref="A31:F32"/>
    <mergeCell ref="A27:F28"/>
    <mergeCell ref="R35:V35"/>
    <mergeCell ref="A42:T42"/>
    <mergeCell ref="A41:T41"/>
    <mergeCell ref="D55:J55"/>
    <mergeCell ref="A55:B55"/>
    <mergeCell ref="L55:V55"/>
    <mergeCell ref="A46:T46"/>
    <mergeCell ref="A47:T47"/>
    <mergeCell ref="A48:T48"/>
    <mergeCell ref="A35:D35"/>
    <mergeCell ref="E35:M35"/>
    <mergeCell ref="A39:T39"/>
    <mergeCell ref="A54:B54"/>
    <mergeCell ref="D54:J54"/>
    <mergeCell ref="L54:V54"/>
    <mergeCell ref="A53:V53"/>
    <mergeCell ref="A52:V52"/>
    <mergeCell ref="A40:T40"/>
    <mergeCell ref="A43:T43"/>
    <mergeCell ref="A44:T44"/>
    <mergeCell ref="A45:T45"/>
    <mergeCell ref="A21:F21"/>
    <mergeCell ref="A22:F22"/>
    <mergeCell ref="G21:L21"/>
    <mergeCell ref="P21:T21"/>
    <mergeCell ref="G24:L28"/>
    <mergeCell ref="M24:M28"/>
    <mergeCell ref="N24:N28"/>
    <mergeCell ref="A26:F26"/>
    <mergeCell ref="A24:F25"/>
    <mergeCell ref="P27:T28"/>
    <mergeCell ref="S2:V2"/>
    <mergeCell ref="S3:V3"/>
    <mergeCell ref="F2:R2"/>
    <mergeCell ref="F3:R3"/>
    <mergeCell ref="A7:B7"/>
    <mergeCell ref="A9:B9"/>
    <mergeCell ref="A11:B11"/>
    <mergeCell ref="A17:B17"/>
    <mergeCell ref="L7:M7"/>
    <mergeCell ref="L9:M9"/>
    <mergeCell ref="L11:M11"/>
    <mergeCell ref="L17:M17"/>
    <mergeCell ref="C17:K17"/>
    <mergeCell ref="C11:K11"/>
    <mergeCell ref="C12:K12"/>
    <mergeCell ref="C13:K13"/>
    <mergeCell ref="C14:K14"/>
    <mergeCell ref="C15:K15"/>
    <mergeCell ref="C9:K9"/>
    <mergeCell ref="N9:V9"/>
    <mergeCell ref="N11:V11"/>
    <mergeCell ref="N12:V12"/>
    <mergeCell ref="N13:V13"/>
    <mergeCell ref="N14:V14"/>
    <mergeCell ref="N15:V15"/>
    <mergeCell ref="O24:O28"/>
    <mergeCell ref="O29:O32"/>
    <mergeCell ref="N17:V17"/>
    <mergeCell ref="G29:N32"/>
    <mergeCell ref="U24:U32"/>
    <mergeCell ref="V24:V32"/>
    <mergeCell ref="P26:T26"/>
    <mergeCell ref="P24:T25"/>
    <mergeCell ref="P31:T32"/>
    <mergeCell ref="G22:L22"/>
    <mergeCell ref="P29:T30"/>
  </mergeCells>
  <conditionalFormatting sqref="A31:F32">
    <cfRule type="expression" dxfId="27" priority="5">
      <formula>$A$29=" "</formula>
    </cfRule>
  </conditionalFormatting>
  <conditionalFormatting sqref="G24:L28">
    <cfRule type="expression" dxfId="26" priority="2">
      <formula>$G$24="   "</formula>
    </cfRule>
  </conditionalFormatting>
  <conditionalFormatting sqref="N24:N28">
    <cfRule type="expression" dxfId="25" priority="1">
      <formula>$N$24="   "</formula>
    </cfRule>
  </conditionalFormatting>
  <pageMargins left="0.9055118110236221" right="0.70866141732283472" top="0.39370078740157483" bottom="0.27559055118110237" header="0.39370078740157483" footer="0.27559055118110237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0</xdr:col>
                    <xdr:colOff>30480</xdr:colOff>
                    <xdr:row>20</xdr:row>
                    <xdr:rowOff>152400</xdr:rowOff>
                  </from>
                  <to>
                    <xdr:col>5</xdr:col>
                    <xdr:colOff>388620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6</xdr:col>
                    <xdr:colOff>38100</xdr:colOff>
                    <xdr:row>20</xdr:row>
                    <xdr:rowOff>152400</xdr:rowOff>
                  </from>
                  <to>
                    <xdr:col>11</xdr:col>
                    <xdr:colOff>243840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print="0" autoLine="0" autoPict="0">
                <anchor moveWithCells="1">
                  <from>
                    <xdr:col>15</xdr:col>
                    <xdr:colOff>30480</xdr:colOff>
                    <xdr:row>20</xdr:row>
                    <xdr:rowOff>152400</xdr:rowOff>
                  </from>
                  <to>
                    <xdr:col>19</xdr:col>
                    <xdr:colOff>182880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print="0" autoFill="0" autoLine="0" autoPict="0">
                <anchor moveWithCells="1">
                  <from>
                    <xdr:col>16</xdr:col>
                    <xdr:colOff>144780</xdr:colOff>
                    <xdr:row>37</xdr:row>
                    <xdr:rowOff>0</xdr:rowOff>
                  </from>
                  <to>
                    <xdr:col>19</xdr:col>
                    <xdr:colOff>190500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print="0" autoLine="0" autoPict="0">
                <anchor moveWithCells="1">
                  <from>
                    <xdr:col>21</xdr:col>
                    <xdr:colOff>15240</xdr:colOff>
                    <xdr:row>20</xdr:row>
                    <xdr:rowOff>152400</xdr:rowOff>
                  </from>
                  <to>
                    <xdr:col>21</xdr:col>
                    <xdr:colOff>464820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print="0" autoLine="0" autoPict="0">
                <anchor moveWithCells="1">
                  <from>
                    <xdr:col>14</xdr:col>
                    <xdr:colOff>15240</xdr:colOff>
                    <xdr:row>20</xdr:row>
                    <xdr:rowOff>152400</xdr:rowOff>
                  </from>
                  <to>
                    <xdr:col>14</xdr:col>
                    <xdr:colOff>464820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E38640B9-F506-4529-B836-E2339B3A0738}">
            <xm:f>Parameter!$G$107=1</xm:f>
            <x14:dxf>
              <fill>
                <patternFill>
                  <bgColor theme="6" tint="0.79998168889431442"/>
                </patternFill>
              </fill>
            </x14:dxf>
          </x14:cfRule>
          <xm:sqref>C9:K9</xm:sqref>
        </x14:conditionalFormatting>
        <x14:conditionalFormatting xmlns:xm="http://schemas.microsoft.com/office/excel/2006/main">
          <x14:cfRule type="expression" priority="33" id="{79AE40CA-2050-4FE4-9F02-269176AE40B6}">
            <xm:f>Parameter!$G$105=1</xm:f>
            <x14:dxf>
              <fill>
                <patternFill>
                  <bgColor theme="6" tint="0.79998168889431442"/>
                </patternFill>
              </fill>
            </x14:dxf>
          </x14:cfRule>
          <xm:sqref>G24:L28</xm:sqref>
        </x14:conditionalFormatting>
        <x14:conditionalFormatting xmlns:xm="http://schemas.microsoft.com/office/excel/2006/main">
          <x14:cfRule type="expression" priority="30" id="{EC68D4EA-6C39-4153-A104-B1B38A193138}">
            <xm:f>Parameter!$G$108=1</xm:f>
            <x14:dxf>
              <fill>
                <patternFill>
                  <bgColor theme="6" tint="0.79998168889431442"/>
                </patternFill>
              </fill>
            </x14:dxf>
          </x14:cfRule>
          <xm:sqref>C11:K15</xm:sqref>
        </x14:conditionalFormatting>
        <x14:conditionalFormatting xmlns:xm="http://schemas.microsoft.com/office/excel/2006/main">
          <x14:cfRule type="expression" priority="29" id="{C853D500-9AE4-4BB3-B0F1-864B3B3A58F9}">
            <xm:f>Parameter!$G$109=1</xm:f>
            <x14:dxf>
              <fill>
                <patternFill>
                  <bgColor theme="6" tint="0.79998168889431442"/>
                </patternFill>
              </fill>
            </x14:dxf>
          </x14:cfRule>
          <xm:sqref>C17:K17</xm:sqref>
        </x14:conditionalFormatting>
        <x14:conditionalFormatting xmlns:xm="http://schemas.microsoft.com/office/excel/2006/main">
          <x14:cfRule type="expression" priority="28" id="{32252E84-96F5-4588-A682-4321C6CD061D}">
            <xm:f>Parameter!$G$110=1</xm:f>
            <x14:dxf>
              <fill>
                <patternFill>
                  <bgColor theme="6" tint="0.79998168889431442"/>
                </patternFill>
              </fill>
            </x14:dxf>
          </x14:cfRule>
          <xm:sqref>N9:V9</xm:sqref>
        </x14:conditionalFormatting>
        <x14:conditionalFormatting xmlns:xm="http://schemas.microsoft.com/office/excel/2006/main">
          <x14:cfRule type="expression" priority="27" id="{7E05D154-096B-4CB8-A477-D69069D4B11E}">
            <xm:f>Parameter!$G$111=1</xm:f>
            <x14:dxf>
              <fill>
                <patternFill>
                  <bgColor theme="6" tint="0.79998168889431442"/>
                </patternFill>
              </fill>
            </x14:dxf>
          </x14:cfRule>
          <xm:sqref>N11:V15</xm:sqref>
        </x14:conditionalFormatting>
        <x14:conditionalFormatting xmlns:xm="http://schemas.microsoft.com/office/excel/2006/main">
          <x14:cfRule type="expression" priority="26" id="{F7F2CB96-1A02-493B-9692-3204E7F16EA3}">
            <xm:f>Parameter!$G$112=1</xm:f>
            <x14:dxf>
              <fill>
                <patternFill>
                  <bgColor theme="6" tint="0.79998168889431442"/>
                </patternFill>
              </fill>
            </x14:dxf>
          </x14:cfRule>
          <xm:sqref>N17:V17</xm:sqref>
        </x14:conditionalFormatting>
        <x14:conditionalFormatting xmlns:xm="http://schemas.microsoft.com/office/excel/2006/main">
          <x14:cfRule type="expression" priority="19" id="{34272733-2E7D-44A7-8A18-54FF341B124C}">
            <xm:f>Parameter!$G$126=1</xm:f>
            <x14:dxf>
              <fill>
                <patternFill>
                  <bgColor theme="6" tint="0.79998168889431442"/>
                </patternFill>
              </fill>
            </x14:dxf>
          </x14:cfRule>
          <xm:sqref>E35:M35</xm:sqref>
        </x14:conditionalFormatting>
        <x14:conditionalFormatting xmlns:xm="http://schemas.microsoft.com/office/excel/2006/main">
          <x14:cfRule type="expression" priority="18" id="{A95B9B5B-C41F-41A3-85DF-AA4E7C9638BE}">
            <xm:f>Parameter!$G$127=1</xm:f>
            <x14:dxf>
              <fill>
                <patternFill>
                  <bgColor theme="6" tint="0.79998168889431442"/>
                </patternFill>
              </fill>
            </x14:dxf>
          </x14:cfRule>
          <xm:sqref>R35</xm:sqref>
        </x14:conditionalFormatting>
        <x14:conditionalFormatting xmlns:xm="http://schemas.microsoft.com/office/excel/2006/main">
          <x14:cfRule type="expression" priority="17" id="{4646AE08-A246-4467-B3D7-FC2BC688017F}">
            <xm:f>Parameter!$G$131=0</xm:f>
            <x14:dxf>
              <font>
                <color theme="0"/>
              </font>
            </x14:dxf>
          </x14:cfRule>
          <xm:sqref>A40</xm:sqref>
        </x14:conditionalFormatting>
        <x14:conditionalFormatting xmlns:xm="http://schemas.microsoft.com/office/excel/2006/main">
          <x14:cfRule type="expression" priority="11" id="{7C878F2C-4BFA-46A9-A68E-E6B295349E37}">
            <xm:f>Parameter!$G$131=0</xm:f>
            <x14:dxf>
              <font>
                <color theme="0"/>
              </font>
            </x14:dxf>
          </x14:cfRule>
          <xm:sqref>A42:A48</xm:sqref>
        </x14:conditionalFormatting>
        <x14:conditionalFormatting xmlns:xm="http://schemas.microsoft.com/office/excel/2006/main">
          <x14:cfRule type="expression" priority="10" id="{92C02A66-2952-45F2-89AA-CDD06DC7C020}">
            <xm:f>Parameter!$G$131=0</xm:f>
            <x14:dxf>
              <font>
                <color theme="0"/>
              </font>
            </x14:dxf>
          </x14:cfRule>
          <xm:sqref>A41</xm:sqref>
        </x14:conditionalFormatting>
        <x14:conditionalFormatting xmlns:xm="http://schemas.microsoft.com/office/excel/2006/main">
          <x14:cfRule type="expression" priority="7" id="{7747D7CD-E9D3-49EA-9CD9-2A053E97839E}">
            <xm:f>Parameter!$H$138=1</xm:f>
            <x14:dxf>
              <font>
                <color theme="0"/>
              </font>
            </x14:dxf>
          </x14:cfRule>
          <x14:cfRule type="expression" priority="9" id="{8547CDFF-9DAD-4CD1-B905-6ECFCC494726}">
            <xm:f>Parameter!$G$131=0</xm:f>
            <x14:dxf>
              <font>
                <color theme="0"/>
              </font>
            </x14:dxf>
          </x14:cfRule>
          <xm:sqref>V39:V48</xm:sqref>
        </x14:conditionalFormatting>
        <x14:conditionalFormatting xmlns:xm="http://schemas.microsoft.com/office/excel/2006/main">
          <x14:cfRule type="expression" priority="8" id="{771E5614-0457-49A4-8ED9-F7611F59E1F3}">
            <xm:f>Parameter!$H$138=1</xm:f>
            <x14:dxf>
              <font>
                <color theme="0"/>
              </font>
            </x14:dxf>
          </x14:cfRule>
          <xm:sqref>A39:U48</xm:sqref>
        </x14:conditionalFormatting>
        <x14:conditionalFormatting xmlns:xm="http://schemas.microsoft.com/office/excel/2006/main">
          <x14:cfRule type="expression" priority="6" id="{789713C9-7A50-4824-AF2E-E9C501C21976}">
            <xm:f>Parameter!$G$128=0</xm:f>
            <x14:dxf>
              <font>
                <color theme="0"/>
              </font>
            </x14:dxf>
          </x14:cfRule>
          <xm:sqref>L54:V54</xm:sqref>
        </x14:conditionalFormatting>
        <x14:conditionalFormatting xmlns:xm="http://schemas.microsoft.com/office/excel/2006/main">
          <x14:cfRule type="expression" priority="25" id="{ABF1B66C-5272-416E-98CC-1E74BFA62C34}">
            <xm:f>Parameter!$H$106=1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32" id="{542EB514-4BB2-45A8-9C58-64BD1A3E2FC3}">
            <xm:f>Parameter!$G$106=1</xm:f>
            <x14:dxf>
              <fill>
                <patternFill>
                  <bgColor theme="6" tint="0.79998168889431442"/>
                </patternFill>
              </fill>
            </x14:dxf>
          </x14:cfRule>
          <xm:sqref>A27 A26:F26 A24</xm:sqref>
        </x14:conditionalFormatting>
        <x14:conditionalFormatting xmlns:xm="http://schemas.microsoft.com/office/excel/2006/main">
          <x14:cfRule type="expression" priority="34" id="{6FB487A6-F753-4DE9-B4E2-054ACF16A60E}">
            <xm:f>Parameter!$G$113=1</xm:f>
            <x14:dxf>
              <fill>
                <patternFill>
                  <bgColor theme="6" tint="0.79998168889431442"/>
                </patternFill>
              </fill>
            </x14:dxf>
          </x14:cfRule>
          <xm:sqref>O24:O28</xm:sqref>
        </x14:conditionalFormatting>
        <x14:conditionalFormatting xmlns:xm="http://schemas.microsoft.com/office/excel/2006/main">
          <x14:cfRule type="expression" priority="3" id="{93D7D6CA-0FED-4FDC-B8E2-26055B621BA9}">
            <xm:f>Parameter!$H$114=0</xm:f>
            <x14:dxf>
              <fill>
                <patternFill patternType="lightUp">
                  <fgColor theme="0" tint="-0.24994659260841701"/>
                </patternFill>
              </fill>
            </x14:dxf>
          </x14:cfRule>
          <x14:cfRule type="expression" priority="35" id="{52834206-C5C2-4903-AFC8-F1C6CF903BE3}">
            <xm:f>Parameter!$G$114=1</xm:f>
            <x14:dxf>
              <fill>
                <patternFill>
                  <bgColor theme="6" tint="0.79998168889431442"/>
                </patternFill>
              </fill>
            </x14:dxf>
          </x14:cfRule>
          <xm:sqref>O29:O32</xm:sqref>
        </x14:conditionalFormatting>
        <x14:conditionalFormatting xmlns:xm="http://schemas.microsoft.com/office/excel/2006/main">
          <x14:cfRule type="expression" priority="4" id="{5CE89007-61A0-41F6-9DDA-7950F368EED7}">
            <xm:f>Parameter!$H$114=0</xm:f>
            <x14:dxf>
              <fill>
                <patternFill patternType="lightUp">
                  <fgColor theme="0" tint="-0.24994659260841701"/>
                </patternFill>
              </fill>
            </x14:dxf>
          </x14:cfRule>
          <xm:sqref>A29:F32</xm:sqref>
        </x14:conditionalFormatting>
        <x14:conditionalFormatting xmlns:xm="http://schemas.microsoft.com/office/excel/2006/main">
          <x14:cfRule type="expression" priority="36" id="{0E4F07A4-2708-4043-8A08-FE5ABF527516}">
            <xm:f>Parameter!$G$119=1</xm:f>
            <x14:dxf>
              <fill>
                <patternFill>
                  <bgColor theme="6" tint="0.79998168889431442"/>
                </patternFill>
              </fill>
            </x14:dxf>
          </x14:cfRule>
          <xm:sqref>V24</xm:sqref>
        </x14:conditionalFormatting>
        <x14:conditionalFormatting xmlns:xm="http://schemas.microsoft.com/office/excel/2006/main">
          <x14:cfRule type="expression" priority="37" id="{C82F38BA-AC57-4109-B70C-D14C9F2065C3}">
            <xm:f>Parameter!$G$116=1</xm:f>
            <x14:dxf>
              <fill>
                <patternFill>
                  <bgColor theme="6" tint="0.79998168889431442"/>
                </patternFill>
              </fill>
            </x14:dxf>
          </x14:cfRule>
          <xm:sqref>P26:T26 P24 P29 P31 P27</xm:sqref>
        </x14:conditionalFormatting>
        <x14:conditionalFormatting xmlns:xm="http://schemas.microsoft.com/office/excel/2006/main">
          <x14:cfRule type="expression" priority="42" id="{CDE37DF3-A9D6-4A54-8796-60B36F75E523}">
            <xm:f>Parameter!$G$117=1</xm:f>
            <x14:dxf>
              <fill>
                <patternFill>
                  <bgColor theme="6" tint="0.79998168889431442"/>
                </patternFill>
              </fill>
            </x14:dxf>
          </x14:cfRule>
          <xm:sqref>U24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showRowColHeaders="0" showRuler="0" view="pageLayout" zoomScaleNormal="100" workbookViewId="0">
      <selection activeCell="A109" sqref="A109"/>
    </sheetView>
  </sheetViews>
  <sheetFormatPr baseColWidth="10" defaultRowHeight="14.4" x14ac:dyDescent="0.3"/>
  <sheetData>
    <row r="1" spans="1:8" x14ac:dyDescent="0.3">
      <c r="A1" s="373" t="s">
        <v>277</v>
      </c>
      <c r="B1" s="373"/>
      <c r="C1" s="373"/>
      <c r="D1" s="373"/>
      <c r="E1" s="373"/>
      <c r="F1" s="373"/>
      <c r="G1" s="373"/>
      <c r="H1" s="373"/>
    </row>
    <row r="2" spans="1:8" x14ac:dyDescent="0.3">
      <c r="A2" s="373"/>
      <c r="B2" s="373"/>
      <c r="C2" s="373"/>
      <c r="D2" s="373"/>
      <c r="E2" s="373"/>
      <c r="F2" s="373"/>
      <c r="G2" s="373"/>
      <c r="H2" s="373"/>
    </row>
    <row r="3" spans="1:8" ht="14.4" customHeight="1" x14ac:dyDescent="0.3">
      <c r="A3" s="372" t="s">
        <v>276</v>
      </c>
      <c r="B3" s="372"/>
      <c r="C3" s="372"/>
      <c r="D3" s="372"/>
      <c r="E3" s="372"/>
      <c r="F3" s="372"/>
      <c r="G3" s="372"/>
      <c r="H3" s="372"/>
    </row>
    <row r="4" spans="1:8" x14ac:dyDescent="0.3">
      <c r="A4" s="104"/>
      <c r="B4" s="104"/>
      <c r="C4" s="104"/>
      <c r="D4" s="104"/>
      <c r="E4" s="104"/>
      <c r="F4" s="104"/>
      <c r="G4" s="104"/>
      <c r="H4" s="104"/>
    </row>
    <row r="37" spans="1:8" x14ac:dyDescent="0.3">
      <c r="A37" s="371" t="s">
        <v>278</v>
      </c>
      <c r="B37" s="371"/>
      <c r="C37" s="371"/>
      <c r="D37" s="371"/>
      <c r="E37" s="371"/>
      <c r="F37" s="371"/>
      <c r="G37" s="371"/>
      <c r="H37" s="371"/>
    </row>
    <row r="38" spans="1:8" ht="15" thickBot="1" x14ac:dyDescent="0.35">
      <c r="A38" s="371"/>
      <c r="B38" s="371"/>
      <c r="C38" s="371"/>
      <c r="D38" s="371"/>
      <c r="E38" s="371"/>
      <c r="F38" s="371"/>
      <c r="G38" s="371"/>
      <c r="H38" s="371"/>
    </row>
    <row r="39" spans="1:8" ht="15" thickTop="1" x14ac:dyDescent="0.3">
      <c r="A39" s="362" t="s">
        <v>279</v>
      </c>
      <c r="B39" s="363"/>
      <c r="C39" s="363"/>
      <c r="D39" s="363"/>
      <c r="E39" s="363"/>
      <c r="F39" s="363"/>
      <c r="G39" s="363"/>
      <c r="H39" s="364"/>
    </row>
    <row r="40" spans="1:8" x14ac:dyDescent="0.3">
      <c r="A40" s="365"/>
      <c r="B40" s="366"/>
      <c r="C40" s="366"/>
      <c r="D40" s="366"/>
      <c r="E40" s="366"/>
      <c r="F40" s="366"/>
      <c r="G40" s="366"/>
      <c r="H40" s="367"/>
    </row>
    <row r="41" spans="1:8" x14ac:dyDescent="0.3">
      <c r="A41" s="365"/>
      <c r="B41" s="366"/>
      <c r="C41" s="366"/>
      <c r="D41" s="366"/>
      <c r="E41" s="366"/>
      <c r="F41" s="366"/>
      <c r="G41" s="366"/>
      <c r="H41" s="367"/>
    </row>
    <row r="42" spans="1:8" ht="15" thickBot="1" x14ac:dyDescent="0.35">
      <c r="A42" s="368"/>
      <c r="B42" s="369"/>
      <c r="C42" s="369"/>
      <c r="D42" s="369"/>
      <c r="E42" s="369"/>
      <c r="F42" s="369"/>
      <c r="G42" s="369"/>
      <c r="H42" s="370"/>
    </row>
    <row r="43" spans="1:8" ht="14.4" customHeight="1" thickTop="1" x14ac:dyDescent="0.3">
      <c r="A43" s="374" t="s">
        <v>281</v>
      </c>
      <c r="B43" s="374"/>
      <c r="C43" s="374"/>
      <c r="D43" s="374"/>
      <c r="E43" s="374"/>
      <c r="F43" s="374"/>
      <c r="G43" s="374"/>
      <c r="H43" s="374"/>
    </row>
    <row r="44" spans="1:8" ht="14.4" customHeight="1" x14ac:dyDescent="0.3">
      <c r="A44" s="375"/>
      <c r="B44" s="375"/>
      <c r="C44" s="375"/>
      <c r="D44" s="375"/>
      <c r="E44" s="375"/>
      <c r="F44" s="375"/>
      <c r="G44" s="375"/>
      <c r="H44" s="375"/>
    </row>
    <row r="45" spans="1:8" ht="15" thickBot="1" x14ac:dyDescent="0.35"/>
    <row r="46" spans="1:8" ht="14.4" customHeight="1" thickTop="1" x14ac:dyDescent="0.3">
      <c r="A46" s="362" t="str">
        <f>Parameter!H136</f>
        <v/>
      </c>
      <c r="B46" s="363"/>
      <c r="C46" s="363"/>
      <c r="D46" s="363"/>
      <c r="E46" s="363"/>
      <c r="F46" s="363"/>
      <c r="G46" s="363"/>
      <c r="H46" s="364"/>
    </row>
    <row r="47" spans="1:8" ht="14.4" customHeight="1" x14ac:dyDescent="0.3">
      <c r="A47" s="365"/>
      <c r="B47" s="366"/>
      <c r="C47" s="366"/>
      <c r="D47" s="366"/>
      <c r="E47" s="366"/>
      <c r="F47" s="366"/>
      <c r="G47" s="366"/>
      <c r="H47" s="367"/>
    </row>
    <row r="48" spans="1:8" ht="14.4" customHeight="1" x14ac:dyDescent="0.3">
      <c r="A48" s="365"/>
      <c r="B48" s="366"/>
      <c r="C48" s="366"/>
      <c r="D48" s="366"/>
      <c r="E48" s="366"/>
      <c r="F48" s="366"/>
      <c r="G48" s="366"/>
      <c r="H48" s="367"/>
    </row>
    <row r="49" spans="1:8" ht="14.4" customHeight="1" thickBot="1" x14ac:dyDescent="0.35">
      <c r="A49" s="368"/>
      <c r="B49" s="369"/>
      <c r="C49" s="369"/>
      <c r="D49" s="369"/>
      <c r="E49" s="369"/>
      <c r="F49" s="369"/>
      <c r="G49" s="369"/>
      <c r="H49" s="370"/>
    </row>
    <row r="50" spans="1:8" ht="33" thickTop="1" x14ac:dyDescent="0.55000000000000004">
      <c r="A50" s="114"/>
      <c r="B50" s="114"/>
      <c r="C50" s="114"/>
      <c r="D50" s="114"/>
      <c r="E50" s="114"/>
      <c r="F50" s="114"/>
      <c r="G50" s="114"/>
      <c r="H50" s="114"/>
    </row>
    <row r="51" spans="1:8" x14ac:dyDescent="0.3">
      <c r="A51" s="104"/>
      <c r="B51" s="104"/>
      <c r="C51" s="104"/>
      <c r="D51" s="104"/>
      <c r="E51" s="104"/>
      <c r="F51" s="104"/>
      <c r="G51" s="104"/>
      <c r="H51" s="104"/>
    </row>
    <row r="52" spans="1:8" x14ac:dyDescent="0.3">
      <c r="A52" s="105"/>
      <c r="B52" s="105"/>
      <c r="C52" s="105"/>
      <c r="D52" s="105"/>
      <c r="E52" s="105"/>
      <c r="F52" s="105"/>
      <c r="G52" s="105"/>
      <c r="H52" s="105"/>
    </row>
  </sheetData>
  <sheetProtection password="F66A" sheet="1" objects="1" scenarios="1"/>
  <mergeCells count="6">
    <mergeCell ref="A46:H49"/>
    <mergeCell ref="A37:H38"/>
    <mergeCell ref="A39:H42"/>
    <mergeCell ref="A3:H3"/>
    <mergeCell ref="A1:H2"/>
    <mergeCell ref="A43:H44"/>
  </mergeCells>
  <pageMargins left="0.47244094488188981" right="0.23622047244094491" top="0.74803149606299213" bottom="0.74803149606299213" header="0.74803149606299213" footer="0.7480314960629921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RowColHeaders="0" showRuler="0" view="pageLayout" zoomScaleNormal="100" workbookViewId="0">
      <selection activeCell="H9" sqref="H9"/>
    </sheetView>
  </sheetViews>
  <sheetFormatPr baseColWidth="10" defaultRowHeight="14.4" x14ac:dyDescent="0.3"/>
  <sheetData>
    <row r="1" spans="1:8" x14ac:dyDescent="0.3">
      <c r="A1" s="371" t="s">
        <v>274</v>
      </c>
      <c r="B1" s="371"/>
      <c r="C1" s="371"/>
      <c r="D1" s="371"/>
      <c r="E1" s="371"/>
      <c r="F1" s="371"/>
      <c r="G1" s="371"/>
      <c r="H1" s="371"/>
    </row>
    <row r="2" spans="1:8" x14ac:dyDescent="0.3">
      <c r="A2" s="371"/>
      <c r="B2" s="371"/>
      <c r="C2" s="371"/>
      <c r="D2" s="371"/>
      <c r="E2" s="371"/>
      <c r="F2" s="371"/>
      <c r="G2" s="371"/>
      <c r="H2" s="371"/>
    </row>
    <row r="3" spans="1:8" x14ac:dyDescent="0.3">
      <c r="A3" s="372" t="s">
        <v>275</v>
      </c>
      <c r="B3" s="372"/>
      <c r="C3" s="372"/>
      <c r="D3" s="372"/>
      <c r="E3" s="372"/>
      <c r="F3" s="372"/>
      <c r="G3" s="372"/>
      <c r="H3" s="372"/>
    </row>
    <row r="37" spans="1:8" x14ac:dyDescent="0.3">
      <c r="A37" s="371" t="s">
        <v>278</v>
      </c>
      <c r="B37" s="371"/>
      <c r="C37" s="371"/>
      <c r="D37" s="371"/>
      <c r="E37" s="371"/>
      <c r="F37" s="371"/>
      <c r="G37" s="371"/>
      <c r="H37" s="371"/>
    </row>
    <row r="38" spans="1:8" ht="15" thickBot="1" x14ac:dyDescent="0.35">
      <c r="A38" s="371"/>
      <c r="B38" s="371"/>
      <c r="C38" s="371"/>
      <c r="D38" s="371"/>
      <c r="E38" s="371"/>
      <c r="F38" s="371"/>
      <c r="G38" s="371"/>
      <c r="H38" s="371"/>
    </row>
    <row r="39" spans="1:8" ht="15" thickTop="1" x14ac:dyDescent="0.3">
      <c r="C39" s="385" t="str">
        <f>Parameter!G136</f>
        <v xml:space="preserve"> </v>
      </c>
      <c r="D39" s="386"/>
      <c r="E39" s="386"/>
      <c r="F39" s="387"/>
    </row>
    <row r="40" spans="1:8" x14ac:dyDescent="0.3">
      <c r="C40" s="388"/>
      <c r="D40" s="389"/>
      <c r="E40" s="389"/>
      <c r="F40" s="390"/>
    </row>
    <row r="41" spans="1:8" ht="14.4" customHeight="1" x14ac:dyDescent="0.3">
      <c r="A41" s="103"/>
      <c r="B41" s="103"/>
      <c r="C41" s="388"/>
      <c r="D41" s="389"/>
      <c r="E41" s="389"/>
      <c r="F41" s="390"/>
      <c r="G41" s="103"/>
      <c r="H41" s="103"/>
    </row>
    <row r="42" spans="1:8" ht="14.4" customHeight="1" thickBot="1" x14ac:dyDescent="0.35">
      <c r="A42" s="103"/>
      <c r="B42" s="103"/>
      <c r="C42" s="391"/>
      <c r="D42" s="392"/>
      <c r="E42" s="392"/>
      <c r="F42" s="393"/>
      <c r="G42" s="103"/>
      <c r="H42" s="103"/>
    </row>
    <row r="43" spans="1:8" ht="15" thickTop="1" x14ac:dyDescent="0.3">
      <c r="A43" s="372" t="s">
        <v>287</v>
      </c>
      <c r="B43" s="372"/>
      <c r="C43" s="372"/>
      <c r="D43" s="372"/>
      <c r="E43" s="372"/>
      <c r="F43" s="372"/>
      <c r="G43" s="372"/>
      <c r="H43" s="372"/>
    </row>
    <row r="44" spans="1:8" x14ac:dyDescent="0.3">
      <c r="A44" s="372"/>
      <c r="B44" s="372"/>
      <c r="C44" s="372"/>
      <c r="D44" s="372"/>
      <c r="E44" s="372"/>
      <c r="F44" s="372"/>
      <c r="G44" s="372"/>
      <c r="H44" s="372"/>
    </row>
    <row r="45" spans="1:8" ht="15" customHeight="1" thickBot="1" x14ac:dyDescent="0.35">
      <c r="A45" s="372"/>
      <c r="B45" s="372"/>
      <c r="C45" s="372"/>
      <c r="D45" s="372"/>
      <c r="E45" s="372"/>
      <c r="F45" s="372"/>
      <c r="G45" s="372"/>
      <c r="H45" s="372"/>
    </row>
    <row r="46" spans="1:8" ht="14.4" customHeight="1" thickTop="1" x14ac:dyDescent="0.3">
      <c r="A46" s="376" t="str">
        <f>IF(C39&lt;&gt;"",Parameter!H136,"")</f>
        <v/>
      </c>
      <c r="B46" s="377"/>
      <c r="C46" s="377"/>
      <c r="D46" s="377"/>
      <c r="E46" s="377"/>
      <c r="F46" s="377"/>
      <c r="G46" s="377"/>
      <c r="H46" s="378"/>
    </row>
    <row r="47" spans="1:8" ht="15" customHeight="1" x14ac:dyDescent="0.3">
      <c r="A47" s="379"/>
      <c r="B47" s="380"/>
      <c r="C47" s="380"/>
      <c r="D47" s="380"/>
      <c r="E47" s="380"/>
      <c r="F47" s="380"/>
      <c r="G47" s="380"/>
      <c r="H47" s="381"/>
    </row>
    <row r="48" spans="1:8" ht="14.4" customHeight="1" x14ac:dyDescent="0.3">
      <c r="A48" s="379"/>
      <c r="B48" s="380"/>
      <c r="C48" s="380"/>
      <c r="D48" s="380"/>
      <c r="E48" s="380"/>
      <c r="F48" s="380"/>
      <c r="G48" s="380"/>
      <c r="H48" s="381"/>
    </row>
    <row r="49" spans="1:8" ht="15" customHeight="1" x14ac:dyDescent="0.3">
      <c r="A49" s="379"/>
      <c r="B49" s="380"/>
      <c r="C49" s="380"/>
      <c r="D49" s="380"/>
      <c r="E49" s="380"/>
      <c r="F49" s="380"/>
      <c r="G49" s="380"/>
      <c r="H49" s="381"/>
    </row>
    <row r="50" spans="1:8" ht="15" thickBot="1" x14ac:dyDescent="0.35">
      <c r="A50" s="382"/>
      <c r="B50" s="383"/>
      <c r="C50" s="383"/>
      <c r="D50" s="383"/>
      <c r="E50" s="383"/>
      <c r="F50" s="383"/>
      <c r="G50" s="383"/>
      <c r="H50" s="384"/>
    </row>
    <row r="51" spans="1:8" ht="15" thickTop="1" x14ac:dyDescent="0.3"/>
  </sheetData>
  <sheetProtection password="F66A" sheet="1" objects="1" scenarios="1"/>
  <mergeCells count="6">
    <mergeCell ref="A46:H50"/>
    <mergeCell ref="A1:H2"/>
    <mergeCell ref="A3:H3"/>
    <mergeCell ref="A37:H38"/>
    <mergeCell ref="C39:F42"/>
    <mergeCell ref="A43:H45"/>
  </mergeCells>
  <pageMargins left="0.47244094488188981" right="0.23622047244094491" top="0.74803149606299213" bottom="0.74803149606299213" header="0.74803149606299213" footer="0.7480314960629921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showRowColHeaders="0" showRuler="0" view="pageLayout" zoomScaleNormal="100" workbookViewId="0">
      <selection activeCell="A3" sqref="A3:H5"/>
    </sheetView>
  </sheetViews>
  <sheetFormatPr baseColWidth="10" defaultRowHeight="14.4" x14ac:dyDescent="0.3"/>
  <sheetData>
    <row r="1" spans="1:8" x14ac:dyDescent="0.3">
      <c r="A1" s="395" t="s">
        <v>288</v>
      </c>
      <c r="B1" s="395"/>
      <c r="C1" s="395"/>
      <c r="D1" s="395"/>
      <c r="E1" s="395"/>
      <c r="F1" s="395"/>
      <c r="G1" s="395"/>
      <c r="H1" s="395"/>
    </row>
    <row r="2" spans="1:8" x14ac:dyDescent="0.3">
      <c r="A2" s="395"/>
      <c r="B2" s="395"/>
      <c r="C2" s="395"/>
      <c r="D2" s="395"/>
      <c r="E2" s="395"/>
      <c r="F2" s="395"/>
      <c r="G2" s="395"/>
      <c r="H2" s="395"/>
    </row>
    <row r="3" spans="1:8" x14ac:dyDescent="0.3">
      <c r="A3" s="396" t="s">
        <v>289</v>
      </c>
      <c r="B3" s="396"/>
      <c r="C3" s="396"/>
      <c r="D3" s="396"/>
      <c r="E3" s="396"/>
      <c r="F3" s="396"/>
      <c r="G3" s="396"/>
      <c r="H3" s="396"/>
    </row>
    <row r="4" spans="1:8" x14ac:dyDescent="0.3">
      <c r="A4" s="396"/>
      <c r="B4" s="396"/>
      <c r="C4" s="396"/>
      <c r="D4" s="396"/>
      <c r="E4" s="396"/>
      <c r="F4" s="396"/>
      <c r="G4" s="396"/>
      <c r="H4" s="396"/>
    </row>
    <row r="5" spans="1:8" x14ac:dyDescent="0.3">
      <c r="A5" s="396"/>
      <c r="B5" s="396"/>
      <c r="C5" s="396"/>
      <c r="D5" s="396"/>
      <c r="E5" s="396"/>
      <c r="F5" s="396"/>
      <c r="G5" s="396"/>
      <c r="H5" s="396"/>
    </row>
    <row r="34" spans="1:8" x14ac:dyDescent="0.3">
      <c r="A34" s="373" t="s">
        <v>290</v>
      </c>
      <c r="B34" s="373"/>
      <c r="C34" s="373"/>
      <c r="D34" s="373"/>
      <c r="E34" s="373"/>
      <c r="F34" s="373"/>
      <c r="G34" s="373"/>
      <c r="H34" s="373"/>
    </row>
    <row r="35" spans="1:8" ht="14.4" customHeight="1" x14ac:dyDescent="0.3">
      <c r="A35" s="373"/>
      <c r="B35" s="373"/>
      <c r="C35" s="373"/>
      <c r="D35" s="373"/>
      <c r="E35" s="373"/>
      <c r="F35" s="373"/>
      <c r="G35" s="373"/>
      <c r="H35" s="373"/>
    </row>
    <row r="36" spans="1:8" ht="14.4" customHeight="1" x14ac:dyDescent="0.3">
      <c r="A36" s="373"/>
      <c r="B36" s="373"/>
      <c r="C36" s="373"/>
      <c r="D36" s="373"/>
      <c r="E36" s="373"/>
      <c r="F36" s="373"/>
      <c r="G36" s="373"/>
      <c r="H36" s="373"/>
    </row>
    <row r="37" spans="1:8" ht="14.4" customHeight="1" x14ac:dyDescent="0.3">
      <c r="A37" s="400" t="s">
        <v>300</v>
      </c>
      <c r="B37" s="400"/>
      <c r="C37" s="400"/>
      <c r="D37" s="400"/>
      <c r="E37" s="400"/>
      <c r="F37" s="400"/>
      <c r="G37" s="400"/>
      <c r="H37" s="400"/>
    </row>
    <row r="38" spans="1:8" ht="14.1" customHeight="1" x14ac:dyDescent="0.3">
      <c r="A38" s="400" t="s">
        <v>301</v>
      </c>
      <c r="B38" s="400"/>
      <c r="C38" s="400"/>
      <c r="D38" s="400"/>
      <c r="E38" s="400"/>
      <c r="F38" s="400"/>
      <c r="G38" s="400"/>
      <c r="H38" s="400"/>
    </row>
    <row r="39" spans="1:8" ht="14.1" customHeight="1" x14ac:dyDescent="0.3">
      <c r="A39" s="400" t="s">
        <v>302</v>
      </c>
      <c r="B39" s="400"/>
      <c r="C39" s="400"/>
      <c r="D39" s="400"/>
      <c r="E39" s="400"/>
      <c r="F39" s="400"/>
      <c r="G39" s="400"/>
      <c r="H39" s="400"/>
    </row>
    <row r="40" spans="1:8" x14ac:dyDescent="0.3">
      <c r="A40" s="400" t="s">
        <v>303</v>
      </c>
      <c r="B40" s="400"/>
      <c r="C40" s="400"/>
      <c r="D40" s="400"/>
      <c r="E40" s="400"/>
      <c r="F40" s="400"/>
      <c r="G40" s="400"/>
      <c r="H40" s="400"/>
    </row>
    <row r="41" spans="1:8" x14ac:dyDescent="0.3">
      <c r="A41" s="400" t="s">
        <v>304</v>
      </c>
      <c r="B41" s="400"/>
      <c r="C41" s="400"/>
      <c r="D41" s="400"/>
      <c r="E41" s="400"/>
      <c r="F41" s="400"/>
      <c r="G41" s="400"/>
      <c r="H41" s="400"/>
    </row>
    <row r="42" spans="1:8" x14ac:dyDescent="0.3">
      <c r="A42" s="124"/>
      <c r="B42" s="124"/>
      <c r="C42" s="124"/>
      <c r="D42" s="124"/>
      <c r="E42" s="124"/>
      <c r="F42" s="124"/>
      <c r="G42" s="124"/>
      <c r="H42" s="124"/>
    </row>
    <row r="43" spans="1:8" ht="14.4" customHeight="1" thickBot="1" x14ac:dyDescent="0.35">
      <c r="B43" s="123"/>
      <c r="C43" s="123"/>
      <c r="D43" s="123"/>
      <c r="E43" s="123"/>
      <c r="F43" s="123"/>
      <c r="G43" s="123"/>
      <c r="H43" s="123"/>
    </row>
    <row r="44" spans="1:8" ht="70.8" customHeight="1" thickTop="1" thickBot="1" x14ac:dyDescent="0.35">
      <c r="A44" s="397" t="s">
        <v>291</v>
      </c>
      <c r="B44" s="398"/>
      <c r="C44" s="398"/>
      <c r="D44" s="398"/>
      <c r="E44" s="398"/>
      <c r="F44" s="398"/>
      <c r="G44" s="398"/>
      <c r="H44" s="399"/>
    </row>
    <row r="45" spans="1:8" ht="15" thickTop="1" x14ac:dyDescent="0.3"/>
    <row r="46" spans="1:8" x14ac:dyDescent="0.3">
      <c r="A46" s="394" t="s">
        <v>292</v>
      </c>
      <c r="B46" s="394"/>
      <c r="C46" s="394"/>
      <c r="D46" s="394"/>
      <c r="E46" s="394"/>
      <c r="F46" s="394"/>
      <c r="G46" s="394"/>
      <c r="H46" s="394"/>
    </row>
  </sheetData>
  <sheetProtection password="F66A" sheet="1" objects="1" scenarios="1"/>
  <mergeCells count="10">
    <mergeCell ref="A46:H46"/>
    <mergeCell ref="A1:H2"/>
    <mergeCell ref="A3:H5"/>
    <mergeCell ref="A34:H36"/>
    <mergeCell ref="A44:H44"/>
    <mergeCell ref="A37:H37"/>
    <mergeCell ref="A38:H38"/>
    <mergeCell ref="A39:H39"/>
    <mergeCell ref="A40:H40"/>
    <mergeCell ref="A41:H41"/>
  </mergeCells>
  <pageMargins left="0.47244094488188981" right="0.23622047244094491" top="0.74803149606299213" bottom="0.74803149606299213" header="0.74803149606299213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showRowColHeaders="0" showRuler="0" view="pageLayout" zoomScaleNormal="100" workbookViewId="0">
      <selection activeCell="G110" sqref="G110"/>
    </sheetView>
  </sheetViews>
  <sheetFormatPr baseColWidth="10" defaultRowHeight="14.4" x14ac:dyDescent="0.3"/>
  <sheetData>
    <row r="1" spans="1:11" ht="14.4" customHeight="1" x14ac:dyDescent="0.55000000000000004">
      <c r="A1" s="395" t="s">
        <v>282</v>
      </c>
      <c r="B1" s="395"/>
      <c r="C1" s="395"/>
      <c r="D1" s="395"/>
      <c r="E1" s="395"/>
      <c r="F1" s="395"/>
      <c r="G1" s="395"/>
      <c r="H1" s="395"/>
      <c r="I1" s="106"/>
      <c r="J1" s="106"/>
      <c r="K1" s="106"/>
    </row>
    <row r="2" spans="1:11" ht="14.4" customHeight="1" x14ac:dyDescent="0.55000000000000004">
      <c r="A2" s="395"/>
      <c r="B2" s="395"/>
      <c r="C2" s="395"/>
      <c r="D2" s="395"/>
      <c r="E2" s="395"/>
      <c r="F2" s="395"/>
      <c r="G2" s="395"/>
      <c r="H2" s="395"/>
      <c r="I2" s="106"/>
      <c r="J2" s="106"/>
      <c r="K2" s="106"/>
    </row>
    <row r="3" spans="1:11" x14ac:dyDescent="0.3">
      <c r="A3" s="394" t="s">
        <v>283</v>
      </c>
      <c r="B3" s="394"/>
      <c r="C3" s="394"/>
      <c r="D3" s="394"/>
      <c r="E3" s="394"/>
      <c r="F3" s="394"/>
      <c r="G3" s="394"/>
      <c r="H3" s="394"/>
      <c r="I3" s="105"/>
      <c r="J3" s="105"/>
      <c r="K3" s="105"/>
    </row>
    <row r="37" spans="1:8" x14ac:dyDescent="0.3">
      <c r="A37" s="371" t="s">
        <v>278</v>
      </c>
      <c r="B37" s="371"/>
      <c r="C37" s="371"/>
      <c r="D37" s="371"/>
      <c r="E37" s="371"/>
      <c r="F37" s="371"/>
      <c r="G37" s="371"/>
      <c r="H37" s="371"/>
    </row>
    <row r="38" spans="1:8" ht="15" thickBot="1" x14ac:dyDescent="0.35">
      <c r="A38" s="371"/>
      <c r="B38" s="371"/>
      <c r="C38" s="371"/>
      <c r="D38" s="371"/>
      <c r="E38" s="371"/>
      <c r="F38" s="371"/>
      <c r="G38" s="371"/>
      <c r="H38" s="371"/>
    </row>
    <row r="39" spans="1:8" ht="15" thickTop="1" x14ac:dyDescent="0.3">
      <c r="C39" s="385" t="s">
        <v>286</v>
      </c>
      <c r="D39" s="386"/>
      <c r="E39" s="386"/>
      <c r="F39" s="387"/>
    </row>
    <row r="40" spans="1:8" x14ac:dyDescent="0.3">
      <c r="C40" s="388"/>
      <c r="D40" s="389"/>
      <c r="E40" s="389"/>
      <c r="F40" s="390"/>
    </row>
    <row r="41" spans="1:8" x14ac:dyDescent="0.3">
      <c r="C41" s="388"/>
      <c r="D41" s="389"/>
      <c r="E41" s="389"/>
      <c r="F41" s="390"/>
    </row>
    <row r="42" spans="1:8" ht="15" thickBot="1" x14ac:dyDescent="0.35">
      <c r="C42" s="391"/>
      <c r="D42" s="392"/>
      <c r="E42" s="392"/>
      <c r="F42" s="393"/>
    </row>
    <row r="43" spans="1:8" ht="15" thickTop="1" x14ac:dyDescent="0.3">
      <c r="A43" s="410" t="s">
        <v>287</v>
      </c>
      <c r="B43" s="410"/>
      <c r="C43" s="410"/>
      <c r="D43" s="410"/>
      <c r="E43" s="410"/>
      <c r="F43" s="410"/>
      <c r="G43" s="410"/>
      <c r="H43" s="410"/>
    </row>
    <row r="44" spans="1:8" ht="15" thickBot="1" x14ac:dyDescent="0.35">
      <c r="A44" s="410"/>
      <c r="B44" s="410"/>
      <c r="C44" s="410"/>
      <c r="D44" s="410"/>
      <c r="E44" s="410"/>
      <c r="F44" s="410"/>
      <c r="G44" s="410"/>
      <c r="H44" s="410"/>
    </row>
    <row r="45" spans="1:8" ht="15" thickTop="1" x14ac:dyDescent="0.3">
      <c r="A45" s="401" t="s">
        <v>284</v>
      </c>
      <c r="B45" s="402"/>
      <c r="C45" s="402"/>
      <c r="D45" s="402"/>
      <c r="E45" s="402"/>
      <c r="F45" s="402"/>
      <c r="G45" s="402"/>
      <c r="H45" s="403"/>
    </row>
    <row r="46" spans="1:8" x14ac:dyDescent="0.3">
      <c r="A46" s="404"/>
      <c r="B46" s="405"/>
      <c r="C46" s="405"/>
      <c r="D46" s="405"/>
      <c r="E46" s="405"/>
      <c r="F46" s="405"/>
      <c r="G46" s="405"/>
      <c r="H46" s="406"/>
    </row>
    <row r="47" spans="1:8" x14ac:dyDescent="0.3">
      <c r="A47" s="404"/>
      <c r="B47" s="405"/>
      <c r="C47" s="405"/>
      <c r="D47" s="405"/>
      <c r="E47" s="405"/>
      <c r="F47" s="405"/>
      <c r="G47" s="405"/>
      <c r="H47" s="406"/>
    </row>
    <row r="48" spans="1:8" x14ac:dyDescent="0.3">
      <c r="A48" s="404"/>
      <c r="B48" s="405"/>
      <c r="C48" s="405"/>
      <c r="D48" s="405"/>
      <c r="E48" s="405"/>
      <c r="F48" s="405"/>
      <c r="G48" s="405"/>
      <c r="H48" s="406"/>
    </row>
    <row r="49" spans="1:8" x14ac:dyDescent="0.3">
      <c r="A49" s="404"/>
      <c r="B49" s="405"/>
      <c r="C49" s="405"/>
      <c r="D49" s="405"/>
      <c r="E49" s="405"/>
      <c r="F49" s="405"/>
      <c r="G49" s="405"/>
      <c r="H49" s="406"/>
    </row>
    <row r="50" spans="1:8" ht="15" thickBot="1" x14ac:dyDescent="0.35">
      <c r="A50" s="407"/>
      <c r="B50" s="408"/>
      <c r="C50" s="408"/>
      <c r="D50" s="408"/>
      <c r="E50" s="408"/>
      <c r="F50" s="408"/>
      <c r="G50" s="408"/>
      <c r="H50" s="409"/>
    </row>
    <row r="51" spans="1:8" ht="15" thickTop="1" x14ac:dyDescent="0.3"/>
  </sheetData>
  <sheetProtection password="F66A" sheet="1" objects="1" scenarios="1"/>
  <mergeCells count="6">
    <mergeCell ref="A37:H38"/>
    <mergeCell ref="A45:H50"/>
    <mergeCell ref="A43:H44"/>
    <mergeCell ref="A1:H2"/>
    <mergeCell ref="A3:H3"/>
    <mergeCell ref="C39:F42"/>
  </mergeCells>
  <pageMargins left="0.47244094488188981" right="0.23622047244094491" top="0.74803149606299213" bottom="0.74803149606299213" header="0.74803149606299213" footer="0.7480314960629921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C138"/>
  <sheetViews>
    <sheetView showGridLines="0" showRowColHeaders="0" zoomScale="80" zoomScaleNormal="80" workbookViewId="0">
      <selection activeCell="G135" sqref="G135:K135"/>
    </sheetView>
  </sheetViews>
  <sheetFormatPr baseColWidth="10" defaultRowHeight="14.4" x14ac:dyDescent="0.3"/>
  <sheetData>
    <row r="4" spans="5:29" ht="15" thickBot="1" x14ac:dyDescent="0.35"/>
    <row r="5" spans="5:29" ht="15" thickBot="1" x14ac:dyDescent="0.35">
      <c r="E5" s="322" t="s">
        <v>39</v>
      </c>
      <c r="F5" s="323"/>
      <c r="G5" s="324"/>
      <c r="H5" s="335" t="s">
        <v>24</v>
      </c>
      <c r="I5" s="335"/>
      <c r="J5" s="335"/>
      <c r="K5" s="335"/>
      <c r="L5" s="335"/>
      <c r="M5" s="335"/>
      <c r="N5" s="335"/>
      <c r="O5" s="335"/>
      <c r="P5" s="336"/>
      <c r="Q5" s="241" t="s">
        <v>194</v>
      </c>
      <c r="R5" s="243" t="s">
        <v>179</v>
      </c>
      <c r="S5" s="344" t="s">
        <v>182</v>
      </c>
      <c r="T5" s="346" t="s">
        <v>183</v>
      </c>
      <c r="U5" s="322" t="s">
        <v>186</v>
      </c>
      <c r="V5" s="323"/>
      <c r="W5" s="324"/>
      <c r="X5" s="328" t="s">
        <v>187</v>
      </c>
      <c r="Y5" s="329"/>
      <c r="Z5" s="348" t="s">
        <v>249</v>
      </c>
      <c r="AA5" s="348" t="s">
        <v>250</v>
      </c>
      <c r="AB5" s="29"/>
      <c r="AC5" s="244" t="s">
        <v>46</v>
      </c>
    </row>
    <row r="6" spans="5:29" ht="15" thickBot="1" x14ac:dyDescent="0.35">
      <c r="E6" s="332"/>
      <c r="F6" s="333"/>
      <c r="G6" s="334"/>
      <c r="H6" s="10" t="s">
        <v>25</v>
      </c>
      <c r="I6" s="323" t="s">
        <v>27</v>
      </c>
      <c r="J6" s="323"/>
      <c r="K6" s="323"/>
      <c r="L6" s="323"/>
      <c r="M6" s="323" t="s">
        <v>28</v>
      </c>
      <c r="N6" s="323"/>
      <c r="O6" s="323"/>
      <c r="P6" s="324"/>
      <c r="Q6" s="256"/>
      <c r="R6" s="261"/>
      <c r="S6" s="345"/>
      <c r="T6" s="347"/>
      <c r="U6" s="325"/>
      <c r="V6" s="326"/>
      <c r="W6" s="327"/>
      <c r="X6" s="330"/>
      <c r="Y6" s="331"/>
      <c r="Z6" s="349"/>
      <c r="AA6" s="349"/>
      <c r="AB6" s="30"/>
      <c r="AC6" s="246"/>
    </row>
    <row r="7" spans="5:29" ht="15" thickBot="1" x14ac:dyDescent="0.35">
      <c r="E7" s="337" t="s">
        <v>226</v>
      </c>
      <c r="F7" s="338"/>
      <c r="G7" s="339"/>
      <c r="H7" s="16" t="s">
        <v>178</v>
      </c>
      <c r="I7" s="340" t="s">
        <v>178</v>
      </c>
      <c r="J7" s="341"/>
      <c r="K7" s="341"/>
      <c r="L7" s="342"/>
      <c r="M7" s="340" t="s">
        <v>178</v>
      </c>
      <c r="N7" s="341"/>
      <c r="O7" s="341"/>
      <c r="P7" s="343"/>
      <c r="Q7" s="17" t="s">
        <v>178</v>
      </c>
      <c r="R7" s="20" t="s">
        <v>178</v>
      </c>
      <c r="S7" s="23" t="s">
        <v>178</v>
      </c>
      <c r="T7" s="24" t="s">
        <v>178</v>
      </c>
      <c r="U7" s="288" t="s">
        <v>178</v>
      </c>
      <c r="V7" s="252"/>
      <c r="W7" s="289"/>
      <c r="X7" s="284" t="s">
        <v>178</v>
      </c>
      <c r="Y7" s="283"/>
      <c r="Z7" s="25"/>
      <c r="AA7" s="13"/>
      <c r="AB7" s="26"/>
      <c r="AC7" s="88">
        <v>1</v>
      </c>
    </row>
    <row r="8" spans="5:29" x14ac:dyDescent="0.3">
      <c r="E8" s="288" t="s">
        <v>40</v>
      </c>
      <c r="F8" s="252"/>
      <c r="G8" s="289"/>
      <c r="H8" s="9" t="s">
        <v>26</v>
      </c>
      <c r="I8" s="252" t="s">
        <v>30</v>
      </c>
      <c r="J8" s="252"/>
      <c r="K8" s="252"/>
      <c r="L8" s="252"/>
      <c r="M8" s="252" t="s">
        <v>10</v>
      </c>
      <c r="N8" s="252"/>
      <c r="O8" s="252"/>
      <c r="P8" s="289"/>
      <c r="Q8" s="18" t="s">
        <v>13</v>
      </c>
      <c r="R8" s="21" t="s">
        <v>16</v>
      </c>
      <c r="S8" s="14" t="s">
        <v>14</v>
      </c>
      <c r="T8" s="21" t="s">
        <v>15</v>
      </c>
      <c r="U8" s="288" t="s">
        <v>178</v>
      </c>
      <c r="V8" s="252"/>
      <c r="W8" s="289"/>
      <c r="X8" s="284" t="s">
        <v>178</v>
      </c>
      <c r="Y8" s="283"/>
      <c r="Z8" s="25" t="s">
        <v>242</v>
      </c>
      <c r="AA8" s="43" t="s">
        <v>13</v>
      </c>
      <c r="AB8" s="26"/>
    </row>
    <row r="9" spans="5:29" x14ac:dyDescent="0.3">
      <c r="E9" s="280" t="s">
        <v>188</v>
      </c>
      <c r="F9" s="281"/>
      <c r="G9" s="282"/>
      <c r="H9" s="9" t="s">
        <v>26</v>
      </c>
      <c r="I9" s="252" t="s">
        <v>30</v>
      </c>
      <c r="J9" s="252"/>
      <c r="K9" s="252"/>
      <c r="L9" s="252"/>
      <c r="M9" s="252" t="s">
        <v>10</v>
      </c>
      <c r="N9" s="252"/>
      <c r="O9" s="252"/>
      <c r="P9" s="289"/>
      <c r="Q9" s="18" t="s">
        <v>13</v>
      </c>
      <c r="R9" s="21" t="s">
        <v>16</v>
      </c>
      <c r="S9" s="14" t="s">
        <v>14</v>
      </c>
      <c r="T9" s="21" t="s">
        <v>15</v>
      </c>
      <c r="U9" s="288" t="s">
        <v>185</v>
      </c>
      <c r="V9" s="252"/>
      <c r="W9" s="289"/>
      <c r="X9" s="284" t="s">
        <v>190</v>
      </c>
      <c r="Y9" s="283"/>
      <c r="Z9" s="25" t="s">
        <v>242</v>
      </c>
      <c r="AA9" s="43" t="s">
        <v>13</v>
      </c>
      <c r="AB9" s="26"/>
    </row>
    <row r="10" spans="5:29" x14ac:dyDescent="0.3">
      <c r="E10" s="280" t="s">
        <v>176</v>
      </c>
      <c r="F10" s="281"/>
      <c r="G10" s="282"/>
      <c r="H10" s="11" t="s">
        <v>26</v>
      </c>
      <c r="I10" s="283" t="s">
        <v>30</v>
      </c>
      <c r="J10" s="281"/>
      <c r="K10" s="281"/>
      <c r="L10" s="284"/>
      <c r="M10" s="283" t="s">
        <v>10</v>
      </c>
      <c r="N10" s="281"/>
      <c r="O10" s="281"/>
      <c r="P10" s="281"/>
      <c r="Q10" s="18" t="s">
        <v>175</v>
      </c>
      <c r="R10" s="21" t="s">
        <v>16</v>
      </c>
      <c r="S10" s="14" t="s">
        <v>14</v>
      </c>
      <c r="T10" s="21" t="s">
        <v>15</v>
      </c>
      <c r="U10" s="288" t="s">
        <v>192</v>
      </c>
      <c r="V10" s="252"/>
      <c r="W10" s="289"/>
      <c r="X10" s="284" t="s">
        <v>193</v>
      </c>
      <c r="Y10" s="283"/>
      <c r="Z10" s="25" t="s">
        <v>285</v>
      </c>
      <c r="AA10" s="43" t="s">
        <v>251</v>
      </c>
      <c r="AB10" s="26"/>
    </row>
    <row r="11" spans="5:29" x14ac:dyDescent="0.3">
      <c r="E11" s="288" t="s">
        <v>41</v>
      </c>
      <c r="F11" s="252"/>
      <c r="G11" s="289"/>
      <c r="H11" s="7" t="s">
        <v>29</v>
      </c>
      <c r="I11" s="252" t="s">
        <v>30</v>
      </c>
      <c r="J11" s="252"/>
      <c r="K11" s="252"/>
      <c r="L11" s="252"/>
      <c r="M11" s="252" t="s">
        <v>174</v>
      </c>
      <c r="N11" s="252"/>
      <c r="O11" s="252"/>
      <c r="P11" s="283"/>
      <c r="Q11" s="18" t="s">
        <v>13</v>
      </c>
      <c r="R11" s="21" t="s">
        <v>16</v>
      </c>
      <c r="S11" s="14" t="s">
        <v>14</v>
      </c>
      <c r="T11" s="21" t="s">
        <v>15</v>
      </c>
      <c r="U11" s="288" t="s">
        <v>178</v>
      </c>
      <c r="V11" s="252"/>
      <c r="W11" s="289"/>
      <c r="X11" s="284" t="s">
        <v>178</v>
      </c>
      <c r="Y11" s="283"/>
      <c r="Z11" s="25" t="s">
        <v>242</v>
      </c>
      <c r="AA11" s="43" t="s">
        <v>13</v>
      </c>
      <c r="AB11" s="26"/>
    </row>
    <row r="12" spans="5:29" x14ac:dyDescent="0.3">
      <c r="E12" s="280" t="s">
        <v>189</v>
      </c>
      <c r="F12" s="281"/>
      <c r="G12" s="282"/>
      <c r="H12" s="7" t="s">
        <v>29</v>
      </c>
      <c r="I12" s="252" t="s">
        <v>30</v>
      </c>
      <c r="J12" s="252"/>
      <c r="K12" s="252"/>
      <c r="L12" s="252"/>
      <c r="M12" s="252" t="s">
        <v>174</v>
      </c>
      <c r="N12" s="252"/>
      <c r="O12" s="252"/>
      <c r="P12" s="283"/>
      <c r="Q12" s="18" t="s">
        <v>13</v>
      </c>
      <c r="R12" s="21" t="s">
        <v>16</v>
      </c>
      <c r="S12" s="14" t="s">
        <v>14</v>
      </c>
      <c r="T12" s="21" t="s">
        <v>15</v>
      </c>
      <c r="U12" s="288" t="s">
        <v>185</v>
      </c>
      <c r="V12" s="252"/>
      <c r="W12" s="289"/>
      <c r="X12" s="284" t="s">
        <v>190</v>
      </c>
      <c r="Y12" s="283"/>
      <c r="Z12" s="25" t="s">
        <v>242</v>
      </c>
      <c r="AA12" s="43" t="s">
        <v>13</v>
      </c>
      <c r="AB12" s="26"/>
    </row>
    <row r="13" spans="5:29" x14ac:dyDescent="0.3">
      <c r="E13" s="280" t="s">
        <v>177</v>
      </c>
      <c r="F13" s="281"/>
      <c r="G13" s="282"/>
      <c r="H13" s="7" t="s">
        <v>29</v>
      </c>
      <c r="I13" s="283" t="s">
        <v>30</v>
      </c>
      <c r="J13" s="281"/>
      <c r="K13" s="281"/>
      <c r="L13" s="284"/>
      <c r="M13" s="283" t="s">
        <v>174</v>
      </c>
      <c r="N13" s="281"/>
      <c r="O13" s="281"/>
      <c r="P13" s="281"/>
      <c r="Q13" s="18" t="s">
        <v>175</v>
      </c>
      <c r="R13" s="21" t="s">
        <v>16</v>
      </c>
      <c r="S13" s="14" t="s">
        <v>14</v>
      </c>
      <c r="T13" s="21" t="s">
        <v>15</v>
      </c>
      <c r="U13" s="288" t="s">
        <v>192</v>
      </c>
      <c r="V13" s="252"/>
      <c r="W13" s="289"/>
      <c r="X13" s="284" t="s">
        <v>193</v>
      </c>
      <c r="Y13" s="283"/>
      <c r="Z13" s="25" t="s">
        <v>285</v>
      </c>
      <c r="AA13" s="43" t="s">
        <v>251</v>
      </c>
      <c r="AB13" s="26"/>
    </row>
    <row r="14" spans="5:29" x14ac:dyDescent="0.3">
      <c r="E14" s="288" t="s">
        <v>42</v>
      </c>
      <c r="F14" s="252"/>
      <c r="G14" s="289"/>
      <c r="H14" s="7" t="s">
        <v>31</v>
      </c>
      <c r="I14" s="252" t="s">
        <v>32</v>
      </c>
      <c r="J14" s="252"/>
      <c r="K14" s="252"/>
      <c r="L14" s="252"/>
      <c r="M14" s="252" t="s">
        <v>33</v>
      </c>
      <c r="N14" s="252"/>
      <c r="O14" s="252"/>
      <c r="P14" s="283"/>
      <c r="Q14" s="18" t="s">
        <v>13</v>
      </c>
      <c r="R14" s="21" t="s">
        <v>180</v>
      </c>
      <c r="S14" s="14" t="s">
        <v>184</v>
      </c>
      <c r="T14" s="21" t="s">
        <v>181</v>
      </c>
      <c r="U14" s="288" t="s">
        <v>178</v>
      </c>
      <c r="V14" s="252"/>
      <c r="W14" s="289"/>
      <c r="X14" s="284" t="s">
        <v>178</v>
      </c>
      <c r="Y14" s="283"/>
      <c r="Z14" s="25" t="s">
        <v>243</v>
      </c>
      <c r="AA14" s="43" t="s">
        <v>13</v>
      </c>
      <c r="AB14" s="26"/>
    </row>
    <row r="15" spans="5:29" x14ac:dyDescent="0.3">
      <c r="E15" s="288" t="s">
        <v>44</v>
      </c>
      <c r="F15" s="252"/>
      <c r="G15" s="289"/>
      <c r="H15" s="7" t="s">
        <v>31</v>
      </c>
      <c r="I15" s="252" t="s">
        <v>48</v>
      </c>
      <c r="J15" s="252"/>
      <c r="K15" s="252"/>
      <c r="L15" s="252"/>
      <c r="M15" s="252" t="s">
        <v>47</v>
      </c>
      <c r="N15" s="252"/>
      <c r="O15" s="252"/>
      <c r="P15" s="283"/>
      <c r="Q15" s="18" t="s">
        <v>13</v>
      </c>
      <c r="R15" s="21" t="s">
        <v>180</v>
      </c>
      <c r="S15" s="14" t="s">
        <v>184</v>
      </c>
      <c r="T15" s="21" t="s">
        <v>181</v>
      </c>
      <c r="U15" s="288" t="s">
        <v>178</v>
      </c>
      <c r="V15" s="252"/>
      <c r="W15" s="289"/>
      <c r="X15" s="284" t="s">
        <v>178</v>
      </c>
      <c r="Y15" s="283"/>
      <c r="Z15" s="25" t="s">
        <v>243</v>
      </c>
      <c r="AA15" s="43" t="s">
        <v>13</v>
      </c>
      <c r="AB15" s="26"/>
    </row>
    <row r="16" spans="5:29" x14ac:dyDescent="0.3">
      <c r="E16" s="288" t="s">
        <v>43</v>
      </c>
      <c r="F16" s="252"/>
      <c r="G16" s="289"/>
      <c r="H16" s="7" t="s">
        <v>31</v>
      </c>
      <c r="I16" s="252" t="s">
        <v>34</v>
      </c>
      <c r="J16" s="252"/>
      <c r="K16" s="252"/>
      <c r="L16" s="252"/>
      <c r="M16" s="252" t="s">
        <v>35</v>
      </c>
      <c r="N16" s="252"/>
      <c r="O16" s="252"/>
      <c r="P16" s="283"/>
      <c r="Q16" s="18" t="s">
        <v>13</v>
      </c>
      <c r="R16" s="21" t="s">
        <v>180</v>
      </c>
      <c r="S16" s="14" t="s">
        <v>184</v>
      </c>
      <c r="T16" s="21" t="s">
        <v>181</v>
      </c>
      <c r="U16" s="288" t="s">
        <v>178</v>
      </c>
      <c r="V16" s="252"/>
      <c r="W16" s="289"/>
      <c r="X16" s="284" t="s">
        <v>178</v>
      </c>
      <c r="Y16" s="283"/>
      <c r="Z16" s="25" t="s">
        <v>243</v>
      </c>
      <c r="AA16" s="43" t="s">
        <v>13</v>
      </c>
      <c r="AB16" s="26"/>
    </row>
    <row r="17" spans="5:29" x14ac:dyDescent="0.3">
      <c r="E17" s="280" t="s">
        <v>45</v>
      </c>
      <c r="F17" s="281"/>
      <c r="G17" s="282"/>
      <c r="H17" s="31" t="s">
        <v>36</v>
      </c>
      <c r="I17" s="283" t="s">
        <v>37</v>
      </c>
      <c r="J17" s="281"/>
      <c r="K17" s="281"/>
      <c r="L17" s="284"/>
      <c r="M17" s="283" t="s">
        <v>38</v>
      </c>
      <c r="N17" s="281"/>
      <c r="O17" s="281"/>
      <c r="P17" s="282"/>
      <c r="Q17" s="32" t="s">
        <v>195</v>
      </c>
      <c r="R17" s="33" t="s">
        <v>299</v>
      </c>
      <c r="S17" s="34" t="s">
        <v>184</v>
      </c>
      <c r="T17" s="33" t="s">
        <v>181</v>
      </c>
      <c r="U17" s="285" t="s">
        <v>178</v>
      </c>
      <c r="V17" s="286"/>
      <c r="W17" s="287"/>
      <c r="X17" s="285" t="s">
        <v>178</v>
      </c>
      <c r="Y17" s="287"/>
      <c r="Z17" s="35" t="s">
        <v>244</v>
      </c>
      <c r="AA17" s="44" t="s">
        <v>195</v>
      </c>
      <c r="AB17" s="36"/>
    </row>
    <row r="18" spans="5:29" ht="15" thickBot="1" x14ac:dyDescent="0.35">
      <c r="E18" s="290" t="s">
        <v>196</v>
      </c>
      <c r="F18" s="253"/>
      <c r="G18" s="291"/>
      <c r="H18" s="8" t="s">
        <v>36</v>
      </c>
      <c r="I18" s="253" t="s">
        <v>37</v>
      </c>
      <c r="J18" s="253"/>
      <c r="K18" s="253"/>
      <c r="L18" s="253"/>
      <c r="M18" s="253" t="s">
        <v>38</v>
      </c>
      <c r="N18" s="253"/>
      <c r="O18" s="253"/>
      <c r="P18" s="320"/>
      <c r="Q18" s="19" t="s">
        <v>195</v>
      </c>
      <c r="R18" s="22" t="s">
        <v>299</v>
      </c>
      <c r="S18" s="15" t="s">
        <v>184</v>
      </c>
      <c r="T18" s="22" t="s">
        <v>181</v>
      </c>
      <c r="U18" s="290" t="s">
        <v>185</v>
      </c>
      <c r="V18" s="253"/>
      <c r="W18" s="291"/>
      <c r="X18" s="292" t="s">
        <v>190</v>
      </c>
      <c r="Y18" s="291"/>
      <c r="Z18" s="27" t="s">
        <v>244</v>
      </c>
      <c r="AA18" s="45" t="s">
        <v>195</v>
      </c>
      <c r="AB18" s="28"/>
    </row>
    <row r="19" spans="5:29" x14ac:dyDescent="0.3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5:29" ht="15" thickBot="1" x14ac:dyDescent="0.3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5:29" x14ac:dyDescent="0.3">
      <c r="E21" s="243" t="s">
        <v>39</v>
      </c>
      <c r="F21" s="260"/>
      <c r="G21" s="260"/>
      <c r="H21" s="260"/>
      <c r="I21" s="260"/>
      <c r="J21" s="260"/>
      <c r="K21" s="244"/>
      <c r="L21" s="243" t="s">
        <v>93</v>
      </c>
      <c r="M21" s="260"/>
      <c r="N21" s="260"/>
      <c r="O21" s="260"/>
      <c r="P21" s="260"/>
      <c r="Q21" s="244"/>
      <c r="R21" s="243" t="s">
        <v>159</v>
      </c>
      <c r="S21" s="260"/>
      <c r="T21" s="260"/>
      <c r="U21" s="260"/>
      <c r="V21" s="260"/>
      <c r="W21" s="260"/>
      <c r="X21" s="260"/>
      <c r="Y21" s="260"/>
      <c r="Z21" s="260"/>
      <c r="AA21" s="260"/>
      <c r="AB21" s="244"/>
      <c r="AC21" s="241" t="s">
        <v>46</v>
      </c>
    </row>
    <row r="22" spans="5:29" ht="15" thickBot="1" x14ac:dyDescent="0.35">
      <c r="E22" s="245"/>
      <c r="F22" s="299"/>
      <c r="G22" s="299"/>
      <c r="H22" s="299"/>
      <c r="I22" s="299"/>
      <c r="J22" s="299"/>
      <c r="K22" s="246"/>
      <c r="L22" s="245"/>
      <c r="M22" s="299"/>
      <c r="N22" s="299"/>
      <c r="O22" s="299"/>
      <c r="P22" s="299"/>
      <c r="Q22" s="246"/>
      <c r="R22" s="245"/>
      <c r="S22" s="299"/>
      <c r="T22" s="299"/>
      <c r="U22" s="299"/>
      <c r="V22" s="299"/>
      <c r="W22" s="299"/>
      <c r="X22" s="299"/>
      <c r="Y22" s="299"/>
      <c r="Z22" s="299"/>
      <c r="AA22" s="299"/>
      <c r="AB22" s="246"/>
      <c r="AC22" s="256"/>
    </row>
    <row r="23" spans="5:29" ht="15" thickBot="1" x14ac:dyDescent="0.35">
      <c r="E23" s="300" t="s">
        <v>227</v>
      </c>
      <c r="F23" s="301"/>
      <c r="G23" s="301"/>
      <c r="H23" s="301"/>
      <c r="I23" s="301"/>
      <c r="J23" s="301"/>
      <c r="K23" s="301"/>
      <c r="L23" s="302" t="s">
        <v>178</v>
      </c>
      <c r="M23" s="303"/>
      <c r="N23" s="303"/>
      <c r="O23" s="303"/>
      <c r="P23" s="303"/>
      <c r="Q23" s="304"/>
      <c r="R23" s="305" t="s">
        <v>178</v>
      </c>
      <c r="S23" s="306"/>
      <c r="T23" s="306"/>
      <c r="U23" s="306"/>
      <c r="V23" s="306"/>
      <c r="W23" s="306"/>
      <c r="X23" s="306"/>
      <c r="Y23" s="306"/>
      <c r="Z23" s="306"/>
      <c r="AA23" s="306"/>
      <c r="AB23" s="307"/>
      <c r="AC23" s="89">
        <v>1</v>
      </c>
    </row>
    <row r="24" spans="5:29" x14ac:dyDescent="0.3">
      <c r="E24" s="288" t="s">
        <v>49</v>
      </c>
      <c r="F24" s="252"/>
      <c r="G24" s="252"/>
      <c r="H24" s="252"/>
      <c r="I24" s="252"/>
      <c r="J24" s="252"/>
      <c r="K24" s="252"/>
      <c r="L24" s="252" t="s">
        <v>97</v>
      </c>
      <c r="M24" s="252"/>
      <c r="N24" s="252"/>
      <c r="O24" s="252"/>
      <c r="P24" s="252"/>
      <c r="Q24" s="289"/>
      <c r="R24" s="293"/>
      <c r="S24" s="294"/>
      <c r="T24" s="294"/>
      <c r="U24" s="294"/>
      <c r="V24" s="294"/>
      <c r="W24" s="294"/>
      <c r="X24" s="294"/>
      <c r="Y24" s="294"/>
      <c r="Z24" s="294"/>
      <c r="AA24" s="294"/>
      <c r="AB24" s="295"/>
    </row>
    <row r="25" spans="5:29" x14ac:dyDescent="0.3">
      <c r="E25" s="288" t="s">
        <v>50</v>
      </c>
      <c r="F25" s="252"/>
      <c r="G25" s="252"/>
      <c r="H25" s="252"/>
      <c r="I25" s="252"/>
      <c r="J25" s="252"/>
      <c r="K25" s="252"/>
      <c r="L25" s="252" t="s">
        <v>98</v>
      </c>
      <c r="M25" s="252"/>
      <c r="N25" s="252"/>
      <c r="O25" s="252"/>
      <c r="P25" s="252"/>
      <c r="Q25" s="283"/>
      <c r="R25" s="293"/>
      <c r="S25" s="294"/>
      <c r="T25" s="294"/>
      <c r="U25" s="294"/>
      <c r="V25" s="294"/>
      <c r="W25" s="294"/>
      <c r="X25" s="294"/>
      <c r="Y25" s="294"/>
      <c r="Z25" s="294"/>
      <c r="AA25" s="294"/>
      <c r="AB25" s="295"/>
    </row>
    <row r="26" spans="5:29" x14ac:dyDescent="0.3">
      <c r="E26" s="288" t="s">
        <v>51</v>
      </c>
      <c r="F26" s="252"/>
      <c r="G26" s="252"/>
      <c r="H26" s="252"/>
      <c r="I26" s="252"/>
      <c r="J26" s="252"/>
      <c r="K26" s="252"/>
      <c r="L26" s="252" t="s">
        <v>99</v>
      </c>
      <c r="M26" s="252"/>
      <c r="N26" s="252"/>
      <c r="O26" s="252"/>
      <c r="P26" s="252"/>
      <c r="Q26" s="283"/>
      <c r="R26" s="293"/>
      <c r="S26" s="294"/>
      <c r="T26" s="294"/>
      <c r="U26" s="294"/>
      <c r="V26" s="294"/>
      <c r="W26" s="294"/>
      <c r="X26" s="294"/>
      <c r="Y26" s="294"/>
      <c r="Z26" s="294"/>
      <c r="AA26" s="294"/>
      <c r="AB26" s="295"/>
    </row>
    <row r="27" spans="5:29" x14ac:dyDescent="0.3">
      <c r="E27" s="288" t="s">
        <v>52</v>
      </c>
      <c r="F27" s="252"/>
      <c r="G27" s="252"/>
      <c r="H27" s="252"/>
      <c r="I27" s="252"/>
      <c r="J27" s="252"/>
      <c r="K27" s="252"/>
      <c r="L27" s="252" t="s">
        <v>100</v>
      </c>
      <c r="M27" s="252"/>
      <c r="N27" s="252"/>
      <c r="O27" s="252"/>
      <c r="P27" s="252"/>
      <c r="Q27" s="283"/>
      <c r="R27" s="293"/>
      <c r="S27" s="294"/>
      <c r="T27" s="294"/>
      <c r="U27" s="294"/>
      <c r="V27" s="294"/>
      <c r="W27" s="294"/>
      <c r="X27" s="294"/>
      <c r="Y27" s="294"/>
      <c r="Z27" s="294"/>
      <c r="AA27" s="294"/>
      <c r="AB27" s="295"/>
    </row>
    <row r="28" spans="5:29" x14ac:dyDescent="0.3">
      <c r="E28" s="288" t="s">
        <v>173</v>
      </c>
      <c r="F28" s="252"/>
      <c r="G28" s="252"/>
      <c r="H28" s="252"/>
      <c r="I28" s="252"/>
      <c r="J28" s="252"/>
      <c r="K28" s="252"/>
      <c r="L28" s="252" t="s">
        <v>101</v>
      </c>
      <c r="M28" s="252"/>
      <c r="N28" s="252"/>
      <c r="O28" s="252"/>
      <c r="P28" s="252"/>
      <c r="Q28" s="283"/>
      <c r="R28" s="293"/>
      <c r="S28" s="294"/>
      <c r="T28" s="294"/>
      <c r="U28" s="294"/>
      <c r="V28" s="294"/>
      <c r="W28" s="294"/>
      <c r="X28" s="294"/>
      <c r="Y28" s="294"/>
      <c r="Z28" s="294"/>
      <c r="AA28" s="294"/>
      <c r="AB28" s="295"/>
    </row>
    <row r="29" spans="5:29" x14ac:dyDescent="0.3">
      <c r="E29" s="288" t="s">
        <v>172</v>
      </c>
      <c r="F29" s="252"/>
      <c r="G29" s="252"/>
      <c r="H29" s="252"/>
      <c r="I29" s="252"/>
      <c r="J29" s="252"/>
      <c r="K29" s="252"/>
      <c r="L29" s="252" t="s">
        <v>102</v>
      </c>
      <c r="M29" s="252"/>
      <c r="N29" s="252"/>
      <c r="O29" s="252"/>
      <c r="P29" s="252"/>
      <c r="Q29" s="283"/>
      <c r="R29" s="293"/>
      <c r="S29" s="294"/>
      <c r="T29" s="294"/>
      <c r="U29" s="294"/>
      <c r="V29" s="294"/>
      <c r="W29" s="294"/>
      <c r="X29" s="294"/>
      <c r="Y29" s="294"/>
      <c r="Z29" s="294"/>
      <c r="AA29" s="294"/>
      <c r="AB29" s="295"/>
    </row>
    <row r="30" spans="5:29" x14ac:dyDescent="0.3">
      <c r="E30" s="288" t="s">
        <v>171</v>
      </c>
      <c r="F30" s="252"/>
      <c r="G30" s="252"/>
      <c r="H30" s="252"/>
      <c r="I30" s="252"/>
      <c r="J30" s="252"/>
      <c r="K30" s="252"/>
      <c r="L30" s="252" t="s">
        <v>103</v>
      </c>
      <c r="M30" s="252"/>
      <c r="N30" s="252"/>
      <c r="O30" s="252"/>
      <c r="P30" s="252"/>
      <c r="Q30" s="283"/>
      <c r="R30" s="293"/>
      <c r="S30" s="294"/>
      <c r="T30" s="294"/>
      <c r="U30" s="294"/>
      <c r="V30" s="294"/>
      <c r="W30" s="294"/>
      <c r="X30" s="294"/>
      <c r="Y30" s="294"/>
      <c r="Z30" s="294"/>
      <c r="AA30" s="294"/>
      <c r="AB30" s="295"/>
    </row>
    <row r="31" spans="5:29" x14ac:dyDescent="0.3">
      <c r="E31" s="288" t="s">
        <v>53</v>
      </c>
      <c r="F31" s="252"/>
      <c r="G31" s="252"/>
      <c r="H31" s="252"/>
      <c r="I31" s="252"/>
      <c r="J31" s="252"/>
      <c r="K31" s="252"/>
      <c r="L31" s="252" t="s">
        <v>104</v>
      </c>
      <c r="M31" s="252"/>
      <c r="N31" s="252"/>
      <c r="O31" s="252"/>
      <c r="P31" s="252"/>
      <c r="Q31" s="283"/>
      <c r="R31" s="293"/>
      <c r="S31" s="294"/>
      <c r="T31" s="294"/>
      <c r="U31" s="294"/>
      <c r="V31" s="294"/>
      <c r="W31" s="294"/>
      <c r="X31" s="294"/>
      <c r="Y31" s="294"/>
      <c r="Z31" s="294"/>
      <c r="AA31" s="294"/>
      <c r="AB31" s="295"/>
    </row>
    <row r="32" spans="5:29" x14ac:dyDescent="0.3">
      <c r="E32" s="288" t="s">
        <v>54</v>
      </c>
      <c r="F32" s="252"/>
      <c r="G32" s="252"/>
      <c r="H32" s="252"/>
      <c r="I32" s="252"/>
      <c r="J32" s="252"/>
      <c r="K32" s="252"/>
      <c r="L32" s="252" t="s">
        <v>105</v>
      </c>
      <c r="M32" s="252"/>
      <c r="N32" s="252"/>
      <c r="O32" s="252"/>
      <c r="P32" s="252"/>
      <c r="Q32" s="283"/>
      <c r="R32" s="293"/>
      <c r="S32" s="294"/>
      <c r="T32" s="294"/>
      <c r="U32" s="294"/>
      <c r="V32" s="294"/>
      <c r="W32" s="294"/>
      <c r="X32" s="294"/>
      <c r="Y32" s="294"/>
      <c r="Z32" s="294"/>
      <c r="AA32" s="294"/>
      <c r="AB32" s="295"/>
    </row>
    <row r="33" spans="5:28" x14ac:dyDescent="0.3">
      <c r="E33" s="288" t="s">
        <v>55</v>
      </c>
      <c r="F33" s="252"/>
      <c r="G33" s="252"/>
      <c r="H33" s="252"/>
      <c r="I33" s="252"/>
      <c r="J33" s="252"/>
      <c r="K33" s="252"/>
      <c r="L33" s="252" t="s">
        <v>106</v>
      </c>
      <c r="M33" s="252"/>
      <c r="N33" s="252"/>
      <c r="O33" s="252"/>
      <c r="P33" s="252"/>
      <c r="Q33" s="283"/>
      <c r="R33" s="293"/>
      <c r="S33" s="294"/>
      <c r="T33" s="294"/>
      <c r="U33" s="294"/>
      <c r="V33" s="294"/>
      <c r="W33" s="294"/>
      <c r="X33" s="294"/>
      <c r="Y33" s="294"/>
      <c r="Z33" s="294"/>
      <c r="AA33" s="294"/>
      <c r="AB33" s="295"/>
    </row>
    <row r="34" spans="5:28" x14ac:dyDescent="0.3">
      <c r="E34" s="288" t="s">
        <v>170</v>
      </c>
      <c r="F34" s="252"/>
      <c r="G34" s="252"/>
      <c r="H34" s="252"/>
      <c r="I34" s="252"/>
      <c r="J34" s="252"/>
      <c r="K34" s="252"/>
      <c r="L34" s="252" t="s">
        <v>141</v>
      </c>
      <c r="M34" s="252"/>
      <c r="N34" s="252"/>
      <c r="O34" s="252"/>
      <c r="P34" s="252"/>
      <c r="Q34" s="283"/>
      <c r="R34" s="293"/>
      <c r="S34" s="294"/>
      <c r="T34" s="294"/>
      <c r="U34" s="294"/>
      <c r="V34" s="294"/>
      <c r="W34" s="294"/>
      <c r="X34" s="294"/>
      <c r="Y34" s="294"/>
      <c r="Z34" s="294"/>
      <c r="AA34" s="294"/>
      <c r="AB34" s="295"/>
    </row>
    <row r="35" spans="5:28" x14ac:dyDescent="0.3">
      <c r="E35" s="288" t="s">
        <v>56</v>
      </c>
      <c r="F35" s="252"/>
      <c r="G35" s="252"/>
      <c r="H35" s="252"/>
      <c r="I35" s="252"/>
      <c r="J35" s="252"/>
      <c r="K35" s="252"/>
      <c r="L35" s="252" t="s">
        <v>107</v>
      </c>
      <c r="M35" s="252"/>
      <c r="N35" s="252"/>
      <c r="O35" s="252"/>
      <c r="P35" s="252"/>
      <c r="Q35" s="283"/>
      <c r="R35" s="293"/>
      <c r="S35" s="294"/>
      <c r="T35" s="294"/>
      <c r="U35" s="294"/>
      <c r="V35" s="294"/>
      <c r="W35" s="294"/>
      <c r="X35" s="294"/>
      <c r="Y35" s="294"/>
      <c r="Z35" s="294"/>
      <c r="AA35" s="294"/>
      <c r="AB35" s="295"/>
    </row>
    <row r="36" spans="5:28" x14ac:dyDescent="0.3">
      <c r="E36" s="288" t="s">
        <v>169</v>
      </c>
      <c r="F36" s="252"/>
      <c r="G36" s="252"/>
      <c r="H36" s="252"/>
      <c r="I36" s="252"/>
      <c r="J36" s="252"/>
      <c r="K36" s="252"/>
      <c r="L36" s="252" t="s">
        <v>108</v>
      </c>
      <c r="M36" s="252"/>
      <c r="N36" s="252"/>
      <c r="O36" s="252"/>
      <c r="P36" s="252"/>
      <c r="Q36" s="283"/>
      <c r="R36" s="293"/>
      <c r="S36" s="294"/>
      <c r="T36" s="294"/>
      <c r="U36" s="294"/>
      <c r="V36" s="294"/>
      <c r="W36" s="294"/>
      <c r="X36" s="294"/>
      <c r="Y36" s="294"/>
      <c r="Z36" s="294"/>
      <c r="AA36" s="294"/>
      <c r="AB36" s="295"/>
    </row>
    <row r="37" spans="5:28" x14ac:dyDescent="0.3">
      <c r="E37" s="288" t="s">
        <v>94</v>
      </c>
      <c r="F37" s="252"/>
      <c r="G37" s="252"/>
      <c r="H37" s="252"/>
      <c r="I37" s="252"/>
      <c r="J37" s="252"/>
      <c r="K37" s="252"/>
      <c r="L37" s="252" t="s">
        <v>109</v>
      </c>
      <c r="M37" s="252"/>
      <c r="N37" s="252"/>
      <c r="O37" s="252"/>
      <c r="P37" s="252"/>
      <c r="Q37" s="283"/>
      <c r="R37" s="293" t="s">
        <v>158</v>
      </c>
      <c r="S37" s="294"/>
      <c r="T37" s="294"/>
      <c r="U37" s="294"/>
      <c r="V37" s="294"/>
      <c r="W37" s="294"/>
      <c r="X37" s="294"/>
      <c r="Y37" s="294"/>
      <c r="Z37" s="294"/>
      <c r="AA37" s="294"/>
      <c r="AB37" s="295"/>
    </row>
    <row r="38" spans="5:28" x14ac:dyDescent="0.3">
      <c r="E38" s="288" t="s">
        <v>57</v>
      </c>
      <c r="F38" s="252"/>
      <c r="G38" s="252"/>
      <c r="H38" s="252"/>
      <c r="I38" s="252"/>
      <c r="J38" s="252"/>
      <c r="K38" s="252"/>
      <c r="L38" s="252" t="s">
        <v>142</v>
      </c>
      <c r="M38" s="252"/>
      <c r="N38" s="252"/>
      <c r="O38" s="252"/>
      <c r="P38" s="252"/>
      <c r="Q38" s="283"/>
      <c r="R38" s="293"/>
      <c r="S38" s="294"/>
      <c r="T38" s="294"/>
      <c r="U38" s="294"/>
      <c r="V38" s="294"/>
      <c r="W38" s="294"/>
      <c r="X38" s="294"/>
      <c r="Y38" s="294"/>
      <c r="Z38" s="294"/>
      <c r="AA38" s="294"/>
      <c r="AB38" s="295"/>
    </row>
    <row r="39" spans="5:28" x14ac:dyDescent="0.3">
      <c r="E39" s="288" t="s">
        <v>58</v>
      </c>
      <c r="F39" s="252"/>
      <c r="G39" s="252"/>
      <c r="H39" s="252"/>
      <c r="I39" s="252"/>
      <c r="J39" s="252"/>
      <c r="K39" s="252"/>
      <c r="L39" s="252" t="s">
        <v>143</v>
      </c>
      <c r="M39" s="252"/>
      <c r="N39" s="252"/>
      <c r="O39" s="252"/>
      <c r="P39" s="252"/>
      <c r="Q39" s="283"/>
      <c r="R39" s="293"/>
      <c r="S39" s="294"/>
      <c r="T39" s="294"/>
      <c r="U39" s="294"/>
      <c r="V39" s="294"/>
      <c r="W39" s="294"/>
      <c r="X39" s="294"/>
      <c r="Y39" s="294"/>
      <c r="Z39" s="294"/>
      <c r="AA39" s="294"/>
      <c r="AB39" s="295"/>
    </row>
    <row r="40" spans="5:28" x14ac:dyDescent="0.3">
      <c r="E40" s="288" t="s">
        <v>59</v>
      </c>
      <c r="F40" s="252"/>
      <c r="G40" s="252"/>
      <c r="H40" s="252"/>
      <c r="I40" s="252"/>
      <c r="J40" s="252"/>
      <c r="K40" s="252"/>
      <c r="L40" s="252" t="s">
        <v>110</v>
      </c>
      <c r="M40" s="252"/>
      <c r="N40" s="252"/>
      <c r="O40" s="252"/>
      <c r="P40" s="252"/>
      <c r="Q40" s="283"/>
      <c r="R40" s="293"/>
      <c r="S40" s="294"/>
      <c r="T40" s="294"/>
      <c r="U40" s="294"/>
      <c r="V40" s="294"/>
      <c r="W40" s="294"/>
      <c r="X40" s="294"/>
      <c r="Y40" s="294"/>
      <c r="Z40" s="294"/>
      <c r="AA40" s="294"/>
      <c r="AB40" s="295"/>
    </row>
    <row r="41" spans="5:28" x14ac:dyDescent="0.3">
      <c r="E41" s="288" t="s">
        <v>60</v>
      </c>
      <c r="F41" s="252"/>
      <c r="G41" s="252"/>
      <c r="H41" s="252"/>
      <c r="I41" s="252"/>
      <c r="J41" s="252"/>
      <c r="K41" s="252"/>
      <c r="L41" s="252" t="s">
        <v>144</v>
      </c>
      <c r="M41" s="252"/>
      <c r="N41" s="252"/>
      <c r="O41" s="252"/>
      <c r="P41" s="252"/>
      <c r="Q41" s="283"/>
      <c r="R41" s="293"/>
      <c r="S41" s="294"/>
      <c r="T41" s="294"/>
      <c r="U41" s="294"/>
      <c r="V41" s="294"/>
      <c r="W41" s="294"/>
      <c r="X41" s="294"/>
      <c r="Y41" s="294"/>
      <c r="Z41" s="294"/>
      <c r="AA41" s="294"/>
      <c r="AB41" s="295"/>
    </row>
    <row r="42" spans="5:28" x14ac:dyDescent="0.3">
      <c r="E42" s="288" t="s">
        <v>61</v>
      </c>
      <c r="F42" s="252"/>
      <c r="G42" s="252"/>
      <c r="H42" s="252"/>
      <c r="I42" s="252"/>
      <c r="J42" s="252"/>
      <c r="K42" s="252"/>
      <c r="L42" s="252" t="s">
        <v>145</v>
      </c>
      <c r="M42" s="252"/>
      <c r="N42" s="252"/>
      <c r="O42" s="252"/>
      <c r="P42" s="252"/>
      <c r="Q42" s="283"/>
      <c r="R42" s="293"/>
      <c r="S42" s="294"/>
      <c r="T42" s="294"/>
      <c r="U42" s="294"/>
      <c r="V42" s="294"/>
      <c r="W42" s="294"/>
      <c r="X42" s="294"/>
      <c r="Y42" s="294"/>
      <c r="Z42" s="294"/>
      <c r="AA42" s="294"/>
      <c r="AB42" s="295"/>
    </row>
    <row r="43" spans="5:28" x14ac:dyDescent="0.3">
      <c r="E43" s="288" t="s">
        <v>160</v>
      </c>
      <c r="F43" s="252"/>
      <c r="G43" s="252"/>
      <c r="H43" s="252"/>
      <c r="I43" s="252"/>
      <c r="J43" s="252"/>
      <c r="K43" s="252"/>
      <c r="L43" s="252" t="s">
        <v>146</v>
      </c>
      <c r="M43" s="252"/>
      <c r="N43" s="252"/>
      <c r="O43" s="252"/>
      <c r="P43" s="252"/>
      <c r="Q43" s="283"/>
      <c r="R43" s="293"/>
      <c r="S43" s="294"/>
      <c r="T43" s="294"/>
      <c r="U43" s="294"/>
      <c r="V43" s="294"/>
      <c r="W43" s="294"/>
      <c r="X43" s="294"/>
      <c r="Y43" s="294"/>
      <c r="Z43" s="294"/>
      <c r="AA43" s="294"/>
      <c r="AB43" s="295"/>
    </row>
    <row r="44" spans="5:28" x14ac:dyDescent="0.3">
      <c r="E44" s="288" t="s">
        <v>62</v>
      </c>
      <c r="F44" s="252"/>
      <c r="G44" s="252"/>
      <c r="H44" s="252"/>
      <c r="I44" s="252"/>
      <c r="J44" s="252"/>
      <c r="K44" s="252"/>
      <c r="L44" s="252" t="s">
        <v>147</v>
      </c>
      <c r="M44" s="252"/>
      <c r="N44" s="252"/>
      <c r="O44" s="252"/>
      <c r="P44" s="252"/>
      <c r="Q44" s="283"/>
      <c r="R44" s="293"/>
      <c r="S44" s="294"/>
      <c r="T44" s="294"/>
      <c r="U44" s="294"/>
      <c r="V44" s="294"/>
      <c r="W44" s="294"/>
      <c r="X44" s="294"/>
      <c r="Y44" s="294"/>
      <c r="Z44" s="294"/>
      <c r="AA44" s="294"/>
      <c r="AB44" s="295"/>
    </row>
    <row r="45" spans="5:28" x14ac:dyDescent="0.3">
      <c r="E45" s="288" t="s">
        <v>63</v>
      </c>
      <c r="F45" s="252"/>
      <c r="G45" s="252"/>
      <c r="H45" s="252"/>
      <c r="I45" s="252"/>
      <c r="J45" s="252"/>
      <c r="K45" s="252"/>
      <c r="L45" s="252" t="s">
        <v>111</v>
      </c>
      <c r="M45" s="252"/>
      <c r="N45" s="252"/>
      <c r="O45" s="252"/>
      <c r="P45" s="252"/>
      <c r="Q45" s="283"/>
      <c r="R45" s="293"/>
      <c r="S45" s="294"/>
      <c r="T45" s="294"/>
      <c r="U45" s="294"/>
      <c r="V45" s="294"/>
      <c r="W45" s="294"/>
      <c r="X45" s="294"/>
      <c r="Y45" s="294"/>
      <c r="Z45" s="294"/>
      <c r="AA45" s="294"/>
      <c r="AB45" s="295"/>
    </row>
    <row r="46" spans="5:28" x14ac:dyDescent="0.3">
      <c r="E46" s="288" t="s">
        <v>64</v>
      </c>
      <c r="F46" s="252"/>
      <c r="G46" s="252"/>
      <c r="H46" s="252"/>
      <c r="I46" s="252"/>
      <c r="J46" s="252"/>
      <c r="K46" s="252"/>
      <c r="L46" s="252" t="s">
        <v>112</v>
      </c>
      <c r="M46" s="252"/>
      <c r="N46" s="252"/>
      <c r="O46" s="252"/>
      <c r="P46" s="252"/>
      <c r="Q46" s="283"/>
      <c r="R46" s="293"/>
      <c r="S46" s="294"/>
      <c r="T46" s="294"/>
      <c r="U46" s="294"/>
      <c r="V46" s="294"/>
      <c r="W46" s="294"/>
      <c r="X46" s="294"/>
      <c r="Y46" s="294"/>
      <c r="Z46" s="294"/>
      <c r="AA46" s="294"/>
      <c r="AB46" s="295"/>
    </row>
    <row r="47" spans="5:28" x14ac:dyDescent="0.3">
      <c r="E47" s="288" t="s">
        <v>65</v>
      </c>
      <c r="F47" s="252"/>
      <c r="G47" s="252"/>
      <c r="H47" s="252"/>
      <c r="I47" s="252"/>
      <c r="J47" s="252"/>
      <c r="K47" s="252"/>
      <c r="L47" s="252" t="s">
        <v>113</v>
      </c>
      <c r="M47" s="252"/>
      <c r="N47" s="252"/>
      <c r="O47" s="252"/>
      <c r="P47" s="252"/>
      <c r="Q47" s="283"/>
      <c r="R47" s="293"/>
      <c r="S47" s="294"/>
      <c r="T47" s="294"/>
      <c r="U47" s="294"/>
      <c r="V47" s="294"/>
      <c r="W47" s="294"/>
      <c r="X47" s="294"/>
      <c r="Y47" s="294"/>
      <c r="Z47" s="294"/>
      <c r="AA47" s="294"/>
      <c r="AB47" s="295"/>
    </row>
    <row r="48" spans="5:28" x14ac:dyDescent="0.3">
      <c r="E48" s="288" t="s">
        <v>161</v>
      </c>
      <c r="F48" s="252"/>
      <c r="G48" s="252"/>
      <c r="H48" s="252"/>
      <c r="I48" s="252"/>
      <c r="J48" s="252"/>
      <c r="K48" s="252"/>
      <c r="L48" s="252" t="s">
        <v>114</v>
      </c>
      <c r="M48" s="252"/>
      <c r="N48" s="252"/>
      <c r="O48" s="252"/>
      <c r="P48" s="252"/>
      <c r="Q48" s="283"/>
      <c r="R48" s="293"/>
      <c r="S48" s="294"/>
      <c r="T48" s="294"/>
      <c r="U48" s="294"/>
      <c r="V48" s="294"/>
      <c r="W48" s="294"/>
      <c r="X48" s="294"/>
      <c r="Y48" s="294"/>
      <c r="Z48" s="294"/>
      <c r="AA48" s="294"/>
      <c r="AB48" s="295"/>
    </row>
    <row r="49" spans="3:28" x14ac:dyDescent="0.3">
      <c r="E49" s="288" t="s">
        <v>66</v>
      </c>
      <c r="F49" s="252"/>
      <c r="G49" s="252"/>
      <c r="H49" s="252"/>
      <c r="I49" s="252"/>
      <c r="J49" s="252"/>
      <c r="K49" s="252"/>
      <c r="L49" s="252" t="s">
        <v>115</v>
      </c>
      <c r="M49" s="252"/>
      <c r="N49" s="252"/>
      <c r="O49" s="252"/>
      <c r="P49" s="252"/>
      <c r="Q49" s="283"/>
      <c r="R49" s="293"/>
      <c r="S49" s="294"/>
      <c r="T49" s="294"/>
      <c r="U49" s="294"/>
      <c r="V49" s="294"/>
      <c r="W49" s="294"/>
      <c r="X49" s="294"/>
      <c r="Y49" s="294"/>
      <c r="Z49" s="294"/>
      <c r="AA49" s="294"/>
      <c r="AB49" s="295"/>
    </row>
    <row r="50" spans="3:28" x14ac:dyDescent="0.3">
      <c r="E50" s="288" t="s">
        <v>67</v>
      </c>
      <c r="F50" s="252"/>
      <c r="G50" s="252"/>
      <c r="H50" s="252"/>
      <c r="I50" s="252"/>
      <c r="J50" s="252"/>
      <c r="K50" s="252"/>
      <c r="L50" s="252" t="s">
        <v>148</v>
      </c>
      <c r="M50" s="252"/>
      <c r="N50" s="252"/>
      <c r="O50" s="252"/>
      <c r="P50" s="252"/>
      <c r="Q50" s="283"/>
      <c r="R50" s="293"/>
      <c r="S50" s="294"/>
      <c r="T50" s="294"/>
      <c r="U50" s="294"/>
      <c r="V50" s="294"/>
      <c r="W50" s="294"/>
      <c r="X50" s="294"/>
      <c r="Y50" s="294"/>
      <c r="Z50" s="294"/>
      <c r="AA50" s="294"/>
      <c r="AB50" s="295"/>
    </row>
    <row r="51" spans="3:28" x14ac:dyDescent="0.3">
      <c r="E51" s="288" t="s">
        <v>68</v>
      </c>
      <c r="F51" s="252"/>
      <c r="G51" s="252"/>
      <c r="H51" s="252"/>
      <c r="I51" s="252"/>
      <c r="J51" s="252"/>
      <c r="K51" s="252"/>
      <c r="L51" s="252" t="s">
        <v>149</v>
      </c>
      <c r="M51" s="252"/>
      <c r="N51" s="252"/>
      <c r="O51" s="252"/>
      <c r="P51" s="252"/>
      <c r="Q51" s="283"/>
      <c r="R51" s="293"/>
      <c r="S51" s="294"/>
      <c r="T51" s="294"/>
      <c r="U51" s="294"/>
      <c r="V51" s="294"/>
      <c r="W51" s="294"/>
      <c r="X51" s="294"/>
      <c r="Y51" s="294"/>
      <c r="Z51" s="294"/>
      <c r="AA51" s="294"/>
      <c r="AB51" s="295"/>
    </row>
    <row r="52" spans="3:28" x14ac:dyDescent="0.3">
      <c r="E52" s="288" t="s">
        <v>69</v>
      </c>
      <c r="F52" s="252"/>
      <c r="G52" s="252"/>
      <c r="H52" s="252"/>
      <c r="I52" s="252"/>
      <c r="J52" s="252"/>
      <c r="K52" s="252"/>
      <c r="L52" s="252" t="s">
        <v>150</v>
      </c>
      <c r="M52" s="252"/>
      <c r="N52" s="252"/>
      <c r="O52" s="252"/>
      <c r="P52" s="252"/>
      <c r="Q52" s="283"/>
      <c r="R52" s="293"/>
      <c r="S52" s="294"/>
      <c r="T52" s="294"/>
      <c r="U52" s="294"/>
      <c r="V52" s="294"/>
      <c r="W52" s="294"/>
      <c r="X52" s="294"/>
      <c r="Y52" s="294"/>
      <c r="Z52" s="294"/>
      <c r="AA52" s="294"/>
      <c r="AB52" s="295"/>
    </row>
    <row r="53" spans="3:28" x14ac:dyDescent="0.3">
      <c r="E53" s="288" t="s">
        <v>70</v>
      </c>
      <c r="F53" s="252"/>
      <c r="G53" s="252"/>
      <c r="H53" s="252"/>
      <c r="I53" s="252"/>
      <c r="J53" s="252"/>
      <c r="K53" s="252"/>
      <c r="L53" s="252" t="s">
        <v>151</v>
      </c>
      <c r="M53" s="252"/>
      <c r="N53" s="252"/>
      <c r="O53" s="252"/>
      <c r="P53" s="252"/>
      <c r="Q53" s="283"/>
      <c r="R53" s="293"/>
      <c r="S53" s="294"/>
      <c r="T53" s="294"/>
      <c r="U53" s="294"/>
      <c r="V53" s="294"/>
      <c r="W53" s="294"/>
      <c r="X53" s="294"/>
      <c r="Y53" s="294"/>
      <c r="Z53" s="294"/>
      <c r="AA53" s="294"/>
      <c r="AB53" s="295"/>
    </row>
    <row r="54" spans="3:28" x14ac:dyDescent="0.3">
      <c r="C54" s="2"/>
      <c r="E54" s="288" t="s">
        <v>71</v>
      </c>
      <c r="F54" s="252"/>
      <c r="G54" s="252"/>
      <c r="H54" s="252"/>
      <c r="I54" s="252"/>
      <c r="J54" s="252"/>
      <c r="K54" s="252"/>
      <c r="L54" s="252" t="s">
        <v>152</v>
      </c>
      <c r="M54" s="252"/>
      <c r="N54" s="252"/>
      <c r="O54" s="252"/>
      <c r="P54" s="252"/>
      <c r="Q54" s="283"/>
      <c r="R54" s="293"/>
      <c r="S54" s="294"/>
      <c r="T54" s="294"/>
      <c r="U54" s="294"/>
      <c r="V54" s="294"/>
      <c r="W54" s="294"/>
      <c r="X54" s="294"/>
      <c r="Y54" s="294"/>
      <c r="Z54" s="294"/>
      <c r="AA54" s="294"/>
      <c r="AB54" s="295"/>
    </row>
    <row r="55" spans="3:28" x14ac:dyDescent="0.3">
      <c r="C55" s="2"/>
      <c r="E55" s="288" t="s">
        <v>72</v>
      </c>
      <c r="F55" s="252"/>
      <c r="G55" s="252"/>
      <c r="H55" s="252"/>
      <c r="I55" s="252"/>
      <c r="J55" s="252"/>
      <c r="K55" s="252"/>
      <c r="L55" s="252" t="s">
        <v>153</v>
      </c>
      <c r="M55" s="252"/>
      <c r="N55" s="252"/>
      <c r="O55" s="252"/>
      <c r="P55" s="252"/>
      <c r="Q55" s="283"/>
      <c r="R55" s="293"/>
      <c r="S55" s="294"/>
      <c r="T55" s="294"/>
      <c r="U55" s="294"/>
      <c r="V55" s="294"/>
      <c r="W55" s="294"/>
      <c r="X55" s="294"/>
      <c r="Y55" s="294"/>
      <c r="Z55" s="294"/>
      <c r="AA55" s="294"/>
      <c r="AB55" s="295"/>
    </row>
    <row r="56" spans="3:28" x14ac:dyDescent="0.3">
      <c r="C56" s="2"/>
      <c r="E56" s="288" t="s">
        <v>95</v>
      </c>
      <c r="F56" s="252"/>
      <c r="G56" s="252"/>
      <c r="H56" s="252"/>
      <c r="I56" s="252"/>
      <c r="J56" s="252"/>
      <c r="K56" s="252"/>
      <c r="L56" s="252" t="s">
        <v>116</v>
      </c>
      <c r="M56" s="252"/>
      <c r="N56" s="252"/>
      <c r="O56" s="252"/>
      <c r="P56" s="252"/>
      <c r="Q56" s="283"/>
      <c r="R56" s="293" t="s">
        <v>158</v>
      </c>
      <c r="S56" s="294"/>
      <c r="T56" s="294"/>
      <c r="U56" s="294"/>
      <c r="V56" s="294"/>
      <c r="W56" s="294"/>
      <c r="X56" s="294"/>
      <c r="Y56" s="294"/>
      <c r="Z56" s="294"/>
      <c r="AA56" s="294"/>
      <c r="AB56" s="295"/>
    </row>
    <row r="57" spans="3:28" x14ac:dyDescent="0.3">
      <c r="E57" s="288" t="s">
        <v>73</v>
      </c>
      <c r="F57" s="252"/>
      <c r="G57" s="252"/>
      <c r="H57" s="252"/>
      <c r="I57" s="252"/>
      <c r="J57" s="252"/>
      <c r="K57" s="252"/>
      <c r="L57" s="252" t="s">
        <v>154</v>
      </c>
      <c r="M57" s="252"/>
      <c r="N57" s="252"/>
      <c r="O57" s="252"/>
      <c r="P57" s="252"/>
      <c r="Q57" s="283"/>
      <c r="R57" s="293"/>
      <c r="S57" s="294"/>
      <c r="T57" s="294"/>
      <c r="U57" s="294"/>
      <c r="V57" s="294"/>
      <c r="W57" s="294"/>
      <c r="X57" s="294"/>
      <c r="Y57" s="294"/>
      <c r="Z57" s="294"/>
      <c r="AA57" s="294"/>
      <c r="AB57" s="295"/>
    </row>
    <row r="58" spans="3:28" x14ac:dyDescent="0.3">
      <c r="E58" s="288" t="s">
        <v>74</v>
      </c>
      <c r="F58" s="252"/>
      <c r="G58" s="252"/>
      <c r="H58" s="252"/>
      <c r="I58" s="252"/>
      <c r="J58" s="252"/>
      <c r="K58" s="252"/>
      <c r="L58" s="252" t="s">
        <v>155</v>
      </c>
      <c r="M58" s="252"/>
      <c r="N58" s="252"/>
      <c r="O58" s="252"/>
      <c r="P58" s="252"/>
      <c r="Q58" s="283"/>
      <c r="R58" s="293"/>
      <c r="S58" s="294"/>
      <c r="T58" s="294"/>
      <c r="U58" s="294"/>
      <c r="V58" s="294"/>
      <c r="W58" s="294"/>
      <c r="X58" s="294"/>
      <c r="Y58" s="294"/>
      <c r="Z58" s="294"/>
      <c r="AA58" s="294"/>
      <c r="AB58" s="295"/>
    </row>
    <row r="59" spans="3:28" x14ac:dyDescent="0.3">
      <c r="E59" s="288" t="s">
        <v>75</v>
      </c>
      <c r="F59" s="252"/>
      <c r="G59" s="252"/>
      <c r="H59" s="252"/>
      <c r="I59" s="252"/>
      <c r="J59" s="252"/>
      <c r="K59" s="252"/>
      <c r="L59" s="252" t="s">
        <v>117</v>
      </c>
      <c r="M59" s="252"/>
      <c r="N59" s="252"/>
      <c r="O59" s="252"/>
      <c r="P59" s="252"/>
      <c r="Q59" s="283"/>
      <c r="R59" s="293"/>
      <c r="S59" s="294"/>
      <c r="T59" s="294"/>
      <c r="U59" s="294"/>
      <c r="V59" s="294"/>
      <c r="W59" s="294"/>
      <c r="X59" s="294"/>
      <c r="Y59" s="294"/>
      <c r="Z59" s="294"/>
      <c r="AA59" s="294"/>
      <c r="AB59" s="295"/>
    </row>
    <row r="60" spans="3:28" x14ac:dyDescent="0.3">
      <c r="E60" s="288" t="s">
        <v>76</v>
      </c>
      <c r="F60" s="252"/>
      <c r="G60" s="252"/>
      <c r="H60" s="252"/>
      <c r="I60" s="252"/>
      <c r="J60" s="252"/>
      <c r="K60" s="252"/>
      <c r="L60" s="252" t="s">
        <v>118</v>
      </c>
      <c r="M60" s="252"/>
      <c r="N60" s="252"/>
      <c r="O60" s="252"/>
      <c r="P60" s="252"/>
      <c r="Q60" s="283"/>
      <c r="R60" s="293"/>
      <c r="S60" s="294"/>
      <c r="T60" s="294"/>
      <c r="U60" s="294"/>
      <c r="V60" s="294"/>
      <c r="W60" s="294"/>
      <c r="X60" s="294"/>
      <c r="Y60" s="294"/>
      <c r="Z60" s="294"/>
      <c r="AA60" s="294"/>
      <c r="AB60" s="295"/>
    </row>
    <row r="61" spans="3:28" x14ac:dyDescent="0.3">
      <c r="E61" s="288" t="s">
        <v>77</v>
      </c>
      <c r="F61" s="252"/>
      <c r="G61" s="252"/>
      <c r="H61" s="252"/>
      <c r="I61" s="252"/>
      <c r="J61" s="252"/>
      <c r="K61" s="252"/>
      <c r="L61" s="252" t="s">
        <v>119</v>
      </c>
      <c r="M61" s="252"/>
      <c r="N61" s="252"/>
      <c r="O61" s="252"/>
      <c r="P61" s="252"/>
      <c r="Q61" s="283"/>
      <c r="R61" s="293"/>
      <c r="S61" s="294"/>
      <c r="T61" s="294"/>
      <c r="U61" s="294"/>
      <c r="V61" s="294"/>
      <c r="W61" s="294"/>
      <c r="X61" s="294"/>
      <c r="Y61" s="294"/>
      <c r="Z61" s="294"/>
      <c r="AA61" s="294"/>
      <c r="AB61" s="295"/>
    </row>
    <row r="62" spans="3:28" x14ac:dyDescent="0.3">
      <c r="E62" s="288" t="s">
        <v>78</v>
      </c>
      <c r="F62" s="252"/>
      <c r="G62" s="252"/>
      <c r="H62" s="252"/>
      <c r="I62" s="252"/>
      <c r="J62" s="252"/>
      <c r="K62" s="252"/>
      <c r="L62" s="252" t="s">
        <v>120</v>
      </c>
      <c r="M62" s="252"/>
      <c r="N62" s="252"/>
      <c r="O62" s="252"/>
      <c r="P62" s="252"/>
      <c r="Q62" s="283"/>
      <c r="R62" s="293"/>
      <c r="S62" s="294"/>
      <c r="T62" s="294"/>
      <c r="U62" s="294"/>
      <c r="V62" s="294"/>
      <c r="W62" s="294"/>
      <c r="X62" s="294"/>
      <c r="Y62" s="294"/>
      <c r="Z62" s="294"/>
      <c r="AA62" s="294"/>
      <c r="AB62" s="295"/>
    </row>
    <row r="63" spans="3:28" x14ac:dyDescent="0.3">
      <c r="E63" s="288" t="s">
        <v>79</v>
      </c>
      <c r="F63" s="252"/>
      <c r="G63" s="252"/>
      <c r="H63" s="252"/>
      <c r="I63" s="252"/>
      <c r="J63" s="252"/>
      <c r="K63" s="252"/>
      <c r="L63" s="252" t="s">
        <v>121</v>
      </c>
      <c r="M63" s="252"/>
      <c r="N63" s="252"/>
      <c r="O63" s="252"/>
      <c r="P63" s="252"/>
      <c r="Q63" s="283"/>
      <c r="R63" s="293"/>
      <c r="S63" s="294"/>
      <c r="T63" s="294"/>
      <c r="U63" s="294"/>
      <c r="V63" s="294"/>
      <c r="W63" s="294"/>
      <c r="X63" s="294"/>
      <c r="Y63" s="294"/>
      <c r="Z63" s="294"/>
      <c r="AA63" s="294"/>
      <c r="AB63" s="295"/>
    </row>
    <row r="64" spans="3:28" x14ac:dyDescent="0.3">
      <c r="E64" s="288" t="s">
        <v>162</v>
      </c>
      <c r="F64" s="252"/>
      <c r="G64" s="252"/>
      <c r="H64" s="252"/>
      <c r="I64" s="252"/>
      <c r="J64" s="252"/>
      <c r="K64" s="252"/>
      <c r="L64" s="252" t="s">
        <v>122</v>
      </c>
      <c r="M64" s="252"/>
      <c r="N64" s="252"/>
      <c r="O64" s="252"/>
      <c r="P64" s="252"/>
      <c r="Q64" s="283"/>
      <c r="R64" s="293"/>
      <c r="S64" s="294"/>
      <c r="T64" s="294"/>
      <c r="U64" s="294"/>
      <c r="V64" s="294"/>
      <c r="W64" s="294"/>
      <c r="X64" s="294"/>
      <c r="Y64" s="294"/>
      <c r="Z64" s="294"/>
      <c r="AA64" s="294"/>
      <c r="AB64" s="295"/>
    </row>
    <row r="65" spans="3:28" x14ac:dyDescent="0.3">
      <c r="E65" s="288" t="s">
        <v>80</v>
      </c>
      <c r="F65" s="252"/>
      <c r="G65" s="252"/>
      <c r="H65" s="252"/>
      <c r="I65" s="252"/>
      <c r="J65" s="252"/>
      <c r="K65" s="252"/>
      <c r="L65" s="252" t="s">
        <v>156</v>
      </c>
      <c r="M65" s="252"/>
      <c r="N65" s="252"/>
      <c r="O65" s="252"/>
      <c r="P65" s="252"/>
      <c r="Q65" s="283"/>
      <c r="R65" s="293"/>
      <c r="S65" s="294"/>
      <c r="T65" s="294"/>
      <c r="U65" s="294"/>
      <c r="V65" s="294"/>
      <c r="W65" s="294"/>
      <c r="X65" s="294"/>
      <c r="Y65" s="294"/>
      <c r="Z65" s="294"/>
      <c r="AA65" s="294"/>
      <c r="AB65" s="295"/>
    </row>
    <row r="66" spans="3:28" x14ac:dyDescent="0.3">
      <c r="E66" s="288" t="s">
        <v>96</v>
      </c>
      <c r="F66" s="252"/>
      <c r="G66" s="252"/>
      <c r="H66" s="252"/>
      <c r="I66" s="252"/>
      <c r="J66" s="252"/>
      <c r="K66" s="252"/>
      <c r="L66" s="252" t="s">
        <v>123</v>
      </c>
      <c r="M66" s="252"/>
      <c r="N66" s="252"/>
      <c r="O66" s="252"/>
      <c r="P66" s="252"/>
      <c r="Q66" s="283"/>
      <c r="R66" s="293" t="s">
        <v>158</v>
      </c>
      <c r="S66" s="294"/>
      <c r="T66" s="294"/>
      <c r="U66" s="294"/>
      <c r="V66" s="294"/>
      <c r="W66" s="294"/>
      <c r="X66" s="294"/>
      <c r="Y66" s="294"/>
      <c r="Z66" s="294"/>
      <c r="AA66" s="294"/>
      <c r="AB66" s="295"/>
    </row>
    <row r="67" spans="3:28" x14ac:dyDescent="0.3">
      <c r="E67" s="288" t="s">
        <v>81</v>
      </c>
      <c r="F67" s="252"/>
      <c r="G67" s="252"/>
      <c r="H67" s="252"/>
      <c r="I67" s="252"/>
      <c r="J67" s="252"/>
      <c r="K67" s="252"/>
      <c r="L67" s="252" t="s">
        <v>124</v>
      </c>
      <c r="M67" s="252"/>
      <c r="N67" s="252"/>
      <c r="O67" s="252"/>
      <c r="P67" s="252"/>
      <c r="Q67" s="283"/>
      <c r="R67" s="293"/>
      <c r="S67" s="294"/>
      <c r="T67" s="294"/>
      <c r="U67" s="294"/>
      <c r="V67" s="294"/>
      <c r="W67" s="294"/>
      <c r="X67" s="294"/>
      <c r="Y67" s="294"/>
      <c r="Z67" s="294"/>
      <c r="AA67" s="294"/>
      <c r="AB67" s="295"/>
    </row>
    <row r="68" spans="3:28" x14ac:dyDescent="0.3">
      <c r="E68" s="288" t="s">
        <v>82</v>
      </c>
      <c r="F68" s="252"/>
      <c r="G68" s="252"/>
      <c r="H68" s="252"/>
      <c r="I68" s="252"/>
      <c r="J68" s="252"/>
      <c r="K68" s="252"/>
      <c r="L68" s="252" t="s">
        <v>157</v>
      </c>
      <c r="M68" s="252"/>
      <c r="N68" s="252"/>
      <c r="O68" s="252"/>
      <c r="P68" s="252"/>
      <c r="Q68" s="283"/>
      <c r="R68" s="293"/>
      <c r="S68" s="294"/>
      <c r="T68" s="294"/>
      <c r="U68" s="294"/>
      <c r="V68" s="294"/>
      <c r="W68" s="294"/>
      <c r="X68" s="294"/>
      <c r="Y68" s="294"/>
      <c r="Z68" s="294"/>
      <c r="AA68" s="294"/>
      <c r="AB68" s="295"/>
    </row>
    <row r="69" spans="3:28" x14ac:dyDescent="0.3">
      <c r="E69" s="288" t="s">
        <v>163</v>
      </c>
      <c r="F69" s="252"/>
      <c r="G69" s="252"/>
      <c r="H69" s="252"/>
      <c r="I69" s="252"/>
      <c r="J69" s="252"/>
      <c r="K69" s="252"/>
      <c r="L69" s="252" t="s">
        <v>125</v>
      </c>
      <c r="M69" s="252"/>
      <c r="N69" s="252"/>
      <c r="O69" s="252"/>
      <c r="P69" s="252"/>
      <c r="Q69" s="283"/>
      <c r="R69" s="293"/>
      <c r="S69" s="294"/>
      <c r="T69" s="294"/>
      <c r="U69" s="294"/>
      <c r="V69" s="294"/>
      <c r="W69" s="294"/>
      <c r="X69" s="294"/>
      <c r="Y69" s="294"/>
      <c r="Z69" s="294"/>
      <c r="AA69" s="294"/>
      <c r="AB69" s="295"/>
    </row>
    <row r="70" spans="3:28" x14ac:dyDescent="0.3">
      <c r="C70" s="2"/>
      <c r="E70" s="288" t="s">
        <v>83</v>
      </c>
      <c r="F70" s="252"/>
      <c r="G70" s="252"/>
      <c r="H70" s="252"/>
      <c r="I70" s="252"/>
      <c r="J70" s="252"/>
      <c r="K70" s="252"/>
      <c r="L70" s="252" t="s">
        <v>126</v>
      </c>
      <c r="M70" s="252"/>
      <c r="N70" s="252"/>
      <c r="O70" s="252"/>
      <c r="P70" s="252"/>
      <c r="Q70" s="283"/>
      <c r="R70" s="293"/>
      <c r="S70" s="294"/>
      <c r="T70" s="294"/>
      <c r="U70" s="294"/>
      <c r="V70" s="294"/>
      <c r="W70" s="294"/>
      <c r="X70" s="294"/>
      <c r="Y70" s="294"/>
      <c r="Z70" s="294"/>
      <c r="AA70" s="294"/>
      <c r="AB70" s="295"/>
    </row>
    <row r="71" spans="3:28" x14ac:dyDescent="0.3">
      <c r="C71" s="2"/>
      <c r="E71" s="288" t="s">
        <v>84</v>
      </c>
      <c r="F71" s="252"/>
      <c r="G71" s="252"/>
      <c r="H71" s="252"/>
      <c r="I71" s="252"/>
      <c r="J71" s="252"/>
      <c r="K71" s="252"/>
      <c r="L71" s="252" t="s">
        <v>127</v>
      </c>
      <c r="M71" s="252"/>
      <c r="N71" s="252"/>
      <c r="O71" s="252"/>
      <c r="P71" s="252"/>
      <c r="Q71" s="283"/>
      <c r="R71" s="293"/>
      <c r="S71" s="294"/>
      <c r="T71" s="294"/>
      <c r="U71" s="294"/>
      <c r="V71" s="294"/>
      <c r="W71" s="294"/>
      <c r="X71" s="294"/>
      <c r="Y71" s="294"/>
      <c r="Z71" s="294"/>
      <c r="AA71" s="294"/>
      <c r="AB71" s="295"/>
    </row>
    <row r="72" spans="3:28" ht="15" thickBot="1" x14ac:dyDescent="0.35">
      <c r="C72" s="2"/>
      <c r="E72" s="290" t="s">
        <v>85</v>
      </c>
      <c r="F72" s="253"/>
      <c r="G72" s="253"/>
      <c r="H72" s="253"/>
      <c r="I72" s="253"/>
      <c r="J72" s="253"/>
      <c r="K72" s="253"/>
      <c r="L72" s="253" t="s">
        <v>128</v>
      </c>
      <c r="M72" s="253"/>
      <c r="N72" s="253"/>
      <c r="O72" s="253"/>
      <c r="P72" s="253"/>
      <c r="Q72" s="320"/>
      <c r="R72" s="296"/>
      <c r="S72" s="297"/>
      <c r="T72" s="297"/>
      <c r="U72" s="297"/>
      <c r="V72" s="297"/>
      <c r="W72" s="297"/>
      <c r="X72" s="297"/>
      <c r="Y72" s="297"/>
      <c r="Z72" s="297"/>
      <c r="AA72" s="297"/>
      <c r="AB72" s="298"/>
    </row>
    <row r="73" spans="3:28" x14ac:dyDescent="0.3">
      <c r="C73" s="2"/>
      <c r="E73" s="318" t="s">
        <v>166</v>
      </c>
      <c r="F73" s="319"/>
      <c r="G73" s="319"/>
      <c r="H73" s="319"/>
      <c r="I73" s="319"/>
      <c r="J73" s="319"/>
      <c r="K73" s="319"/>
      <c r="L73" s="319" t="s">
        <v>129</v>
      </c>
      <c r="M73" s="319"/>
      <c r="N73" s="319"/>
      <c r="O73" s="319"/>
      <c r="P73" s="319"/>
      <c r="Q73" s="321"/>
      <c r="R73" s="308"/>
      <c r="S73" s="309"/>
      <c r="T73" s="309"/>
      <c r="U73" s="309"/>
      <c r="V73" s="309"/>
      <c r="W73" s="309"/>
      <c r="X73" s="309"/>
      <c r="Y73" s="309"/>
      <c r="Z73" s="309"/>
      <c r="AA73" s="309"/>
      <c r="AB73" s="310"/>
    </row>
    <row r="74" spans="3:28" x14ac:dyDescent="0.3">
      <c r="C74" s="2"/>
      <c r="E74" s="288" t="s">
        <v>164</v>
      </c>
      <c r="F74" s="252"/>
      <c r="G74" s="252"/>
      <c r="H74" s="252"/>
      <c r="I74" s="252"/>
      <c r="J74" s="252"/>
      <c r="K74" s="252"/>
      <c r="L74" s="252" t="s">
        <v>130</v>
      </c>
      <c r="M74" s="252"/>
      <c r="N74" s="252"/>
      <c r="O74" s="252"/>
      <c r="P74" s="252"/>
      <c r="Q74" s="283"/>
      <c r="R74" s="293"/>
      <c r="S74" s="294"/>
      <c r="T74" s="294"/>
      <c r="U74" s="294"/>
      <c r="V74" s="294"/>
      <c r="W74" s="294"/>
      <c r="X74" s="294"/>
      <c r="Y74" s="294"/>
      <c r="Z74" s="294"/>
      <c r="AA74" s="294"/>
      <c r="AB74" s="295"/>
    </row>
    <row r="75" spans="3:28" x14ac:dyDescent="0.3">
      <c r="C75" s="2"/>
      <c r="E75" s="288" t="s">
        <v>86</v>
      </c>
      <c r="F75" s="252"/>
      <c r="G75" s="252"/>
      <c r="H75" s="252"/>
      <c r="I75" s="252"/>
      <c r="J75" s="252"/>
      <c r="K75" s="252"/>
      <c r="L75" s="252" t="s">
        <v>131</v>
      </c>
      <c r="M75" s="252"/>
      <c r="N75" s="252"/>
      <c r="O75" s="252"/>
      <c r="P75" s="252"/>
      <c r="Q75" s="283"/>
      <c r="R75" s="293"/>
      <c r="S75" s="294"/>
      <c r="T75" s="294"/>
      <c r="U75" s="294"/>
      <c r="V75" s="294"/>
      <c r="W75" s="294"/>
      <c r="X75" s="294"/>
      <c r="Y75" s="294"/>
      <c r="Z75" s="294"/>
      <c r="AA75" s="294"/>
      <c r="AB75" s="295"/>
    </row>
    <row r="76" spans="3:28" x14ac:dyDescent="0.3">
      <c r="C76" s="2"/>
      <c r="E76" s="288" t="s">
        <v>87</v>
      </c>
      <c r="F76" s="252"/>
      <c r="G76" s="252"/>
      <c r="H76" s="252"/>
      <c r="I76" s="252"/>
      <c r="J76" s="252"/>
      <c r="K76" s="252"/>
      <c r="L76" s="252" t="s">
        <v>132</v>
      </c>
      <c r="M76" s="252"/>
      <c r="N76" s="252"/>
      <c r="O76" s="252"/>
      <c r="P76" s="252"/>
      <c r="Q76" s="283"/>
      <c r="R76" s="293"/>
      <c r="S76" s="294"/>
      <c r="T76" s="294"/>
      <c r="U76" s="294"/>
      <c r="V76" s="294"/>
      <c r="W76" s="294"/>
      <c r="X76" s="294"/>
      <c r="Y76" s="294"/>
      <c r="Z76" s="294"/>
      <c r="AA76" s="294"/>
      <c r="AB76" s="295"/>
    </row>
    <row r="77" spans="3:28" x14ac:dyDescent="0.3">
      <c r="E77" s="288" t="s">
        <v>165</v>
      </c>
      <c r="F77" s="252"/>
      <c r="G77" s="252"/>
      <c r="H77" s="252"/>
      <c r="I77" s="252"/>
      <c r="J77" s="252"/>
      <c r="K77" s="252"/>
      <c r="L77" s="252" t="s">
        <v>133</v>
      </c>
      <c r="M77" s="252"/>
      <c r="N77" s="252"/>
      <c r="O77" s="252"/>
      <c r="P77" s="252"/>
      <c r="Q77" s="283"/>
      <c r="R77" s="293"/>
      <c r="S77" s="294"/>
      <c r="T77" s="294"/>
      <c r="U77" s="294"/>
      <c r="V77" s="294"/>
      <c r="W77" s="294"/>
      <c r="X77" s="294"/>
      <c r="Y77" s="294"/>
      <c r="Z77" s="294"/>
      <c r="AA77" s="294"/>
      <c r="AB77" s="295"/>
    </row>
    <row r="78" spans="3:28" x14ac:dyDescent="0.3">
      <c r="E78" s="288" t="s">
        <v>167</v>
      </c>
      <c r="F78" s="252"/>
      <c r="G78" s="252"/>
      <c r="H78" s="252"/>
      <c r="I78" s="252"/>
      <c r="J78" s="252"/>
      <c r="K78" s="252"/>
      <c r="L78" s="252" t="s">
        <v>134</v>
      </c>
      <c r="M78" s="252"/>
      <c r="N78" s="252"/>
      <c r="O78" s="252"/>
      <c r="P78" s="252"/>
      <c r="Q78" s="283"/>
      <c r="R78" s="293"/>
      <c r="S78" s="294"/>
      <c r="T78" s="294"/>
      <c r="U78" s="294"/>
      <c r="V78" s="294"/>
      <c r="W78" s="294"/>
      <c r="X78" s="294"/>
      <c r="Y78" s="294"/>
      <c r="Z78" s="294"/>
      <c r="AA78" s="294"/>
      <c r="AB78" s="295"/>
    </row>
    <row r="79" spans="3:28" x14ac:dyDescent="0.3">
      <c r="E79" s="288" t="s">
        <v>88</v>
      </c>
      <c r="F79" s="252"/>
      <c r="G79" s="252"/>
      <c r="H79" s="252"/>
      <c r="I79" s="252"/>
      <c r="J79" s="252"/>
      <c r="K79" s="252"/>
      <c r="L79" s="252" t="s">
        <v>135</v>
      </c>
      <c r="M79" s="252"/>
      <c r="N79" s="252"/>
      <c r="O79" s="252"/>
      <c r="P79" s="252"/>
      <c r="Q79" s="283"/>
      <c r="R79" s="293"/>
      <c r="S79" s="294"/>
      <c r="T79" s="294"/>
      <c r="U79" s="294"/>
      <c r="V79" s="294"/>
      <c r="W79" s="294"/>
      <c r="X79" s="294"/>
      <c r="Y79" s="294"/>
      <c r="Z79" s="294"/>
      <c r="AA79" s="294"/>
      <c r="AB79" s="295"/>
    </row>
    <row r="80" spans="3:28" x14ac:dyDescent="0.3">
      <c r="E80" s="288" t="s">
        <v>89</v>
      </c>
      <c r="F80" s="252"/>
      <c r="G80" s="252"/>
      <c r="H80" s="252"/>
      <c r="I80" s="252"/>
      <c r="J80" s="252"/>
      <c r="K80" s="252"/>
      <c r="L80" s="252" t="s">
        <v>136</v>
      </c>
      <c r="M80" s="252"/>
      <c r="N80" s="252"/>
      <c r="O80" s="252"/>
      <c r="P80" s="252"/>
      <c r="Q80" s="283"/>
      <c r="R80" s="293"/>
      <c r="S80" s="294"/>
      <c r="T80" s="294"/>
      <c r="U80" s="294"/>
      <c r="V80" s="294"/>
      <c r="W80" s="294"/>
      <c r="X80" s="294"/>
      <c r="Y80" s="294"/>
      <c r="Z80" s="294"/>
      <c r="AA80" s="294"/>
      <c r="AB80" s="295"/>
    </row>
    <row r="81" spans="5:28" x14ac:dyDescent="0.3">
      <c r="E81" s="288" t="s">
        <v>90</v>
      </c>
      <c r="F81" s="252"/>
      <c r="G81" s="252"/>
      <c r="H81" s="252"/>
      <c r="I81" s="252"/>
      <c r="J81" s="252"/>
      <c r="K81" s="252"/>
      <c r="L81" s="252" t="s">
        <v>137</v>
      </c>
      <c r="M81" s="252"/>
      <c r="N81" s="252"/>
      <c r="O81" s="252"/>
      <c r="P81" s="252"/>
      <c r="Q81" s="283"/>
      <c r="R81" s="293"/>
      <c r="S81" s="294"/>
      <c r="T81" s="294"/>
      <c r="U81" s="294"/>
      <c r="V81" s="294"/>
      <c r="W81" s="294"/>
      <c r="X81" s="294"/>
      <c r="Y81" s="294"/>
      <c r="Z81" s="294"/>
      <c r="AA81" s="294"/>
      <c r="AB81" s="295"/>
    </row>
    <row r="82" spans="5:28" x14ac:dyDescent="0.3">
      <c r="E82" s="288" t="s">
        <v>91</v>
      </c>
      <c r="F82" s="252"/>
      <c r="G82" s="252"/>
      <c r="H82" s="252"/>
      <c r="I82" s="252"/>
      <c r="J82" s="252"/>
      <c r="K82" s="252"/>
      <c r="L82" s="252" t="s">
        <v>138</v>
      </c>
      <c r="M82" s="252"/>
      <c r="N82" s="252"/>
      <c r="O82" s="252"/>
      <c r="P82" s="252"/>
      <c r="Q82" s="283"/>
      <c r="R82" s="293"/>
      <c r="S82" s="294"/>
      <c r="T82" s="294"/>
      <c r="U82" s="294"/>
      <c r="V82" s="294"/>
      <c r="W82" s="294"/>
      <c r="X82" s="294"/>
      <c r="Y82" s="294"/>
      <c r="Z82" s="294"/>
      <c r="AA82" s="294"/>
      <c r="AB82" s="295"/>
    </row>
    <row r="83" spans="5:28" x14ac:dyDescent="0.3">
      <c r="E83" s="288" t="s">
        <v>168</v>
      </c>
      <c r="F83" s="252"/>
      <c r="G83" s="252"/>
      <c r="H83" s="252"/>
      <c r="I83" s="252"/>
      <c r="J83" s="252"/>
      <c r="K83" s="252"/>
      <c r="L83" s="252" t="s">
        <v>139</v>
      </c>
      <c r="M83" s="252"/>
      <c r="N83" s="252"/>
      <c r="O83" s="252"/>
      <c r="P83" s="252"/>
      <c r="Q83" s="283"/>
      <c r="R83" s="293"/>
      <c r="S83" s="294"/>
      <c r="T83" s="294"/>
      <c r="U83" s="294"/>
      <c r="V83" s="294"/>
      <c r="W83" s="294"/>
      <c r="X83" s="294"/>
      <c r="Y83" s="294"/>
      <c r="Z83" s="294"/>
      <c r="AA83" s="294"/>
      <c r="AB83" s="295"/>
    </row>
    <row r="84" spans="5:28" ht="15" thickBot="1" x14ac:dyDescent="0.35">
      <c r="E84" s="315" t="s">
        <v>92</v>
      </c>
      <c r="F84" s="316"/>
      <c r="G84" s="316"/>
      <c r="H84" s="316"/>
      <c r="I84" s="316"/>
      <c r="J84" s="316"/>
      <c r="K84" s="317"/>
      <c r="L84" s="311" t="s">
        <v>140</v>
      </c>
      <c r="M84" s="311"/>
      <c r="N84" s="311"/>
      <c r="O84" s="311"/>
      <c r="P84" s="311"/>
      <c r="Q84" s="312"/>
      <c r="R84" s="296"/>
      <c r="S84" s="297"/>
      <c r="T84" s="297"/>
      <c r="U84" s="297"/>
      <c r="V84" s="297"/>
      <c r="W84" s="297"/>
      <c r="X84" s="297"/>
      <c r="Y84" s="297"/>
      <c r="Z84" s="297"/>
      <c r="AA84" s="297"/>
      <c r="AB84" s="298"/>
    </row>
    <row r="85" spans="5:28" ht="15" thickBot="1" x14ac:dyDescent="0.35">
      <c r="E85" s="278" t="s">
        <v>253</v>
      </c>
      <c r="F85" s="279"/>
      <c r="G85" s="279"/>
      <c r="H85" s="279"/>
      <c r="I85" s="279"/>
      <c r="J85" s="279"/>
      <c r="K85" s="350"/>
      <c r="L85" s="313" t="s">
        <v>254</v>
      </c>
      <c r="M85" s="313"/>
      <c r="N85" s="313"/>
      <c r="O85" s="313"/>
      <c r="P85" s="313"/>
      <c r="Q85" s="314"/>
      <c r="R85" s="351"/>
      <c r="S85" s="352"/>
      <c r="T85" s="352"/>
      <c r="U85" s="352"/>
      <c r="V85" s="352"/>
      <c r="W85" s="352"/>
      <c r="X85" s="352"/>
      <c r="Y85" s="352"/>
      <c r="Z85" s="352"/>
      <c r="AA85" s="352"/>
      <c r="AB85" s="353"/>
    </row>
    <row r="86" spans="5:28" ht="15" thickBot="1" x14ac:dyDescent="0.35">
      <c r="E86" s="232" t="s">
        <v>298</v>
      </c>
      <c r="F86" s="233"/>
      <c r="G86" s="233"/>
      <c r="H86" s="233"/>
      <c r="I86" s="233"/>
      <c r="J86" s="233"/>
      <c r="K86" s="234"/>
      <c r="L86" s="235" t="s">
        <v>297</v>
      </c>
      <c r="M86" s="235"/>
      <c r="N86" s="235"/>
      <c r="O86" s="235"/>
      <c r="P86" s="235"/>
      <c r="Q86" s="236"/>
      <c r="R86" s="237"/>
      <c r="S86" s="238"/>
      <c r="T86" s="238"/>
      <c r="U86" s="238"/>
      <c r="V86" s="238"/>
      <c r="W86" s="238"/>
      <c r="X86" s="238"/>
      <c r="Y86" s="238"/>
      <c r="Z86" s="238"/>
      <c r="AA86" s="238"/>
      <c r="AB86" s="239"/>
    </row>
    <row r="87" spans="5:28" x14ac:dyDescent="0.3">
      <c r="E87" s="2"/>
      <c r="F87" s="2"/>
      <c r="G87" s="2"/>
      <c r="H87" s="2"/>
      <c r="I87" s="2"/>
      <c r="J87" s="2"/>
      <c r="K87" s="2"/>
      <c r="L87" s="38"/>
      <c r="M87" s="38"/>
      <c r="N87" s="38"/>
      <c r="O87" s="38"/>
      <c r="P87" s="38"/>
      <c r="Q87" s="38"/>
    </row>
    <row r="88" spans="5:28" ht="15" thickBot="1" x14ac:dyDescent="0.35">
      <c r="E88" s="2"/>
      <c r="F88" s="2"/>
      <c r="G88" s="2"/>
      <c r="H88" s="2"/>
      <c r="I88" s="2"/>
      <c r="J88" s="2"/>
      <c r="K88" s="2"/>
      <c r="L88" s="6"/>
      <c r="M88" s="6"/>
      <c r="N88" s="6"/>
      <c r="O88" s="6"/>
      <c r="P88" s="6"/>
      <c r="Q88" s="6"/>
    </row>
    <row r="89" spans="5:28" x14ac:dyDescent="0.3">
      <c r="E89" s="243" t="s">
        <v>39</v>
      </c>
      <c r="F89" s="260"/>
      <c r="G89" s="244"/>
      <c r="H89" s="260" t="s">
        <v>25</v>
      </c>
      <c r="I89" s="244"/>
      <c r="J89" s="243" t="s">
        <v>27</v>
      </c>
      <c r="K89" s="244"/>
      <c r="L89" s="241" t="s">
        <v>210</v>
      </c>
      <c r="M89" s="241" t="s">
        <v>46</v>
      </c>
      <c r="N89" s="6"/>
      <c r="O89" s="243" t="s">
        <v>17</v>
      </c>
      <c r="P89" s="244"/>
      <c r="Q89" s="6"/>
      <c r="T89" s="241" t="s">
        <v>18</v>
      </c>
    </row>
    <row r="90" spans="5:28" ht="15" thickBot="1" x14ac:dyDescent="0.35">
      <c r="E90" s="261"/>
      <c r="F90" s="262"/>
      <c r="G90" s="263"/>
      <c r="H90" s="262"/>
      <c r="I90" s="263"/>
      <c r="J90" s="261"/>
      <c r="K90" s="263"/>
      <c r="L90" s="256"/>
      <c r="M90" s="256"/>
      <c r="N90" s="6"/>
      <c r="O90" s="245"/>
      <c r="P90" s="246"/>
      <c r="Q90" s="6"/>
      <c r="T90" s="242"/>
    </row>
    <row r="91" spans="5:28" ht="15" thickBot="1" x14ac:dyDescent="0.35">
      <c r="E91" s="278" t="s">
        <v>228</v>
      </c>
      <c r="F91" s="279"/>
      <c r="G91" s="279"/>
      <c r="H91" s="268" t="s">
        <v>178</v>
      </c>
      <c r="I91" s="269"/>
      <c r="J91" s="264" t="s">
        <v>178</v>
      </c>
      <c r="K91" s="265"/>
      <c r="L91" s="37" t="s">
        <v>178</v>
      </c>
      <c r="M91" s="90">
        <v>1</v>
      </c>
      <c r="N91" s="6"/>
      <c r="O91" s="95" t="s">
        <v>267</v>
      </c>
      <c r="P91" s="96" t="s">
        <v>21</v>
      </c>
      <c r="Q91" s="101">
        <v>1</v>
      </c>
      <c r="T91" s="97" t="s">
        <v>267</v>
      </c>
      <c r="U91" s="98" t="s">
        <v>21</v>
      </c>
      <c r="V91" s="88">
        <v>2</v>
      </c>
    </row>
    <row r="92" spans="5:28" ht="15" thickBot="1" x14ac:dyDescent="0.35">
      <c r="E92" s="274" t="s">
        <v>201</v>
      </c>
      <c r="F92" s="275"/>
      <c r="G92" s="275"/>
      <c r="H92" s="252" t="s">
        <v>201</v>
      </c>
      <c r="I92" s="252"/>
      <c r="J92" s="266" t="s">
        <v>178</v>
      </c>
      <c r="K92" s="267"/>
      <c r="L92" s="257" t="s">
        <v>212</v>
      </c>
      <c r="M92" s="258"/>
      <c r="N92" s="2"/>
      <c r="O92" s="92" t="s">
        <v>268</v>
      </c>
      <c r="P92" s="94" t="s">
        <v>273</v>
      </c>
      <c r="Q92" s="6"/>
      <c r="T92" s="99" t="s">
        <v>268</v>
      </c>
      <c r="U92" s="93" t="s">
        <v>273</v>
      </c>
    </row>
    <row r="93" spans="5:28" x14ac:dyDescent="0.3">
      <c r="E93" s="274" t="s">
        <v>202</v>
      </c>
      <c r="F93" s="275"/>
      <c r="G93" s="275"/>
      <c r="H93" s="252" t="s">
        <v>202</v>
      </c>
      <c r="I93" s="252"/>
      <c r="J93" s="266" t="s">
        <v>178</v>
      </c>
      <c r="K93" s="267"/>
      <c r="L93" s="257" t="s">
        <v>213</v>
      </c>
      <c r="M93" s="258"/>
      <c r="N93" s="2"/>
      <c r="O93" s="6"/>
      <c r="P93" s="6"/>
      <c r="Q93" s="6"/>
      <c r="T93" s="99" t="s">
        <v>270</v>
      </c>
      <c r="U93" s="93" t="s">
        <v>272</v>
      </c>
    </row>
    <row r="94" spans="5:28" ht="15" thickBot="1" x14ac:dyDescent="0.35">
      <c r="E94" s="274" t="s">
        <v>200</v>
      </c>
      <c r="F94" s="275"/>
      <c r="G94" s="275"/>
      <c r="H94" s="252" t="s">
        <v>200</v>
      </c>
      <c r="I94" s="252"/>
      <c r="J94" s="266" t="s">
        <v>178</v>
      </c>
      <c r="K94" s="267"/>
      <c r="L94" s="257" t="s">
        <v>214</v>
      </c>
      <c r="M94" s="258"/>
      <c r="N94" s="2"/>
      <c r="O94" s="6"/>
      <c r="P94" s="6"/>
      <c r="Q94" s="6"/>
      <c r="T94" s="100" t="s">
        <v>269</v>
      </c>
      <c r="U94" s="94" t="s">
        <v>271</v>
      </c>
    </row>
    <row r="95" spans="5:28" x14ac:dyDescent="0.3">
      <c r="E95" s="274" t="s">
        <v>203</v>
      </c>
      <c r="F95" s="275"/>
      <c r="G95" s="275"/>
      <c r="H95" s="252" t="s">
        <v>203</v>
      </c>
      <c r="I95" s="252"/>
      <c r="J95" s="266" t="s">
        <v>178</v>
      </c>
      <c r="K95" s="267"/>
      <c r="L95" s="257" t="s">
        <v>215</v>
      </c>
      <c r="M95" s="258"/>
      <c r="N95" s="3"/>
      <c r="O95" s="6"/>
      <c r="P95" s="6"/>
      <c r="Q95" s="6"/>
    </row>
    <row r="96" spans="5:28" x14ac:dyDescent="0.3">
      <c r="E96" s="274" t="s">
        <v>204</v>
      </c>
      <c r="F96" s="275"/>
      <c r="G96" s="275"/>
      <c r="H96" s="252" t="s">
        <v>222</v>
      </c>
      <c r="I96" s="252"/>
      <c r="J96" s="251" t="s">
        <v>209</v>
      </c>
      <c r="K96" s="251"/>
      <c r="L96" s="257" t="s">
        <v>216</v>
      </c>
      <c r="M96" s="258"/>
      <c r="N96" s="3"/>
      <c r="O96" s="2"/>
      <c r="P96" s="2"/>
    </row>
    <row r="97" spans="5:16" x14ac:dyDescent="0.3">
      <c r="E97" s="274" t="s">
        <v>205</v>
      </c>
      <c r="F97" s="275"/>
      <c r="G97" s="275"/>
      <c r="H97" s="252" t="s">
        <v>222</v>
      </c>
      <c r="I97" s="252"/>
      <c r="J97" s="251" t="s">
        <v>225</v>
      </c>
      <c r="K97" s="251"/>
      <c r="L97" s="257" t="s">
        <v>217</v>
      </c>
      <c r="M97" s="258"/>
      <c r="N97" s="3"/>
      <c r="O97" s="2"/>
      <c r="P97" s="2"/>
    </row>
    <row r="98" spans="5:16" x14ac:dyDescent="0.3">
      <c r="E98" s="274" t="s">
        <v>207</v>
      </c>
      <c r="F98" s="275"/>
      <c r="G98" s="275"/>
      <c r="H98" s="252" t="s">
        <v>223</v>
      </c>
      <c r="I98" s="252"/>
      <c r="J98" s="251" t="s">
        <v>209</v>
      </c>
      <c r="K98" s="251"/>
      <c r="L98" s="257" t="s">
        <v>218</v>
      </c>
      <c r="M98" s="258"/>
      <c r="N98" s="3"/>
      <c r="O98" s="2"/>
      <c r="P98" s="2"/>
    </row>
    <row r="99" spans="5:16" x14ac:dyDescent="0.3">
      <c r="E99" s="274" t="s">
        <v>206</v>
      </c>
      <c r="F99" s="275"/>
      <c r="G99" s="275"/>
      <c r="H99" s="252" t="s">
        <v>223</v>
      </c>
      <c r="I99" s="252"/>
      <c r="J99" s="251" t="s">
        <v>225</v>
      </c>
      <c r="K99" s="251"/>
      <c r="L99" s="257" t="s">
        <v>219</v>
      </c>
      <c r="M99" s="258"/>
      <c r="N99" s="3"/>
      <c r="O99" s="2"/>
      <c r="P99" s="2"/>
    </row>
    <row r="100" spans="5:16" x14ac:dyDescent="0.3">
      <c r="E100" s="274" t="s">
        <v>208</v>
      </c>
      <c r="F100" s="275"/>
      <c r="G100" s="275"/>
      <c r="H100" s="252" t="s">
        <v>224</v>
      </c>
      <c r="I100" s="252"/>
      <c r="J100" s="251" t="s">
        <v>209</v>
      </c>
      <c r="K100" s="251"/>
      <c r="L100" s="257" t="s">
        <v>220</v>
      </c>
      <c r="M100" s="258"/>
      <c r="N100" s="3"/>
      <c r="O100" s="2"/>
      <c r="P100" s="2"/>
    </row>
    <row r="101" spans="5:16" ht="15" thickBot="1" x14ac:dyDescent="0.35">
      <c r="E101" s="276" t="s">
        <v>211</v>
      </c>
      <c r="F101" s="277"/>
      <c r="G101" s="277"/>
      <c r="H101" s="253" t="s">
        <v>224</v>
      </c>
      <c r="I101" s="253"/>
      <c r="J101" s="259" t="s">
        <v>225</v>
      </c>
      <c r="K101" s="259"/>
      <c r="L101" s="254" t="s">
        <v>221</v>
      </c>
      <c r="M101" s="255"/>
      <c r="N101" s="3"/>
      <c r="O101" s="2"/>
      <c r="P101" s="2"/>
    </row>
    <row r="102" spans="5:16" x14ac:dyDescent="0.3">
      <c r="E102" s="4"/>
      <c r="F102" s="4"/>
      <c r="G102" s="4"/>
      <c r="H102" s="4"/>
      <c r="I102" s="4"/>
      <c r="J102" s="5"/>
      <c r="K102" s="5"/>
      <c r="L102" s="12"/>
      <c r="M102" s="2"/>
      <c r="N102" s="3"/>
      <c r="O102" s="2"/>
      <c r="P102" s="2"/>
    </row>
    <row r="103" spans="5:16" ht="15" thickBot="1" x14ac:dyDescent="0.35"/>
    <row r="104" spans="5:16" ht="15" thickBot="1" x14ac:dyDescent="0.35">
      <c r="E104" s="270" t="s">
        <v>197</v>
      </c>
      <c r="F104" s="271"/>
      <c r="G104" s="272"/>
    </row>
    <row r="105" spans="5:16" x14ac:dyDescent="0.3">
      <c r="E105" s="273" t="s">
        <v>198</v>
      </c>
      <c r="F105" s="273"/>
      <c r="G105" s="41">
        <f>IF(AND(AC7&gt;1,AC7&lt;8,Beförderungspapier_6.2!G24=" "),1,0)</f>
        <v>0</v>
      </c>
    </row>
    <row r="106" spans="5:16" x14ac:dyDescent="0.3">
      <c r="E106" s="247" t="s">
        <v>199</v>
      </c>
      <c r="F106" s="247"/>
      <c r="G106" s="40">
        <f>IF(AND(AC7=1,AC23&gt;1),1,0)</f>
        <v>0</v>
      </c>
      <c r="H106" s="40">
        <f>IF(AND(Beförderungspapier_6.2!N17&lt;&gt;"",LEFT(Beförderungspapier_6.2!A24,2)&lt;&gt;"UN"),1,0)</f>
        <v>0</v>
      </c>
    </row>
    <row r="107" spans="5:16" x14ac:dyDescent="0.3">
      <c r="E107" s="247" t="s">
        <v>239</v>
      </c>
      <c r="F107" s="247"/>
      <c r="G107" s="40">
        <f>IF(Beförderungspapier_6.2!C9="",1,0)</f>
        <v>1</v>
      </c>
      <c r="H107" s="39"/>
    </row>
    <row r="108" spans="5:16" x14ac:dyDescent="0.3">
      <c r="E108" s="247" t="s">
        <v>229</v>
      </c>
      <c r="F108" s="247"/>
      <c r="G108" s="40">
        <f>IF(AND(Beförderungspapier_6.2!C9&lt;&gt;"",Beförderungspapier_6.2!C11=""),1,0)</f>
        <v>0</v>
      </c>
    </row>
    <row r="109" spans="5:16" x14ac:dyDescent="0.3">
      <c r="E109" s="247" t="s">
        <v>230</v>
      </c>
      <c r="F109" s="247"/>
      <c r="G109" s="40">
        <f>IF(AND(Beförderungspapier_6.2!C11&lt;&gt;"",Beförderungspapier_6.2!C17=""),1,0)</f>
        <v>0</v>
      </c>
    </row>
    <row r="110" spans="5:16" x14ac:dyDescent="0.3">
      <c r="E110" s="247" t="s">
        <v>231</v>
      </c>
      <c r="F110" s="247"/>
      <c r="G110" s="40">
        <f>IF(AND(Beförderungspapier_6.2!C17&lt;&gt;"",Beförderungspapier_6.2!N9=""),1,0)</f>
        <v>0</v>
      </c>
    </row>
    <row r="111" spans="5:16" x14ac:dyDescent="0.3">
      <c r="E111" s="247" t="s">
        <v>232</v>
      </c>
      <c r="F111" s="247"/>
      <c r="G111" s="40">
        <f>IF(AND(Beförderungspapier_6.2!N9&lt;&gt;"",Beförderungspapier_6.2!N11=""),1,0)</f>
        <v>0</v>
      </c>
    </row>
    <row r="112" spans="5:16" x14ac:dyDescent="0.3">
      <c r="E112" s="247" t="s">
        <v>233</v>
      </c>
      <c r="F112" s="247"/>
      <c r="G112" s="40">
        <f>IF(AND(Beförderungspapier_6.2!N11&lt;&gt;"",Beförderungspapier_6.2!N17=""),1,0)</f>
        <v>0</v>
      </c>
      <c r="J112" s="360" t="s">
        <v>293</v>
      </c>
      <c r="K112" s="360"/>
      <c r="L112" s="360"/>
      <c r="M112" s="360"/>
      <c r="N112" s="360"/>
      <c r="O112" s="360"/>
    </row>
    <row r="113" spans="5:15" x14ac:dyDescent="0.3">
      <c r="E113" s="247" t="s">
        <v>18</v>
      </c>
      <c r="F113" s="247"/>
      <c r="G113" s="40">
        <f>IF(AND(J113=1,Beförderungspapier_6.2!O24=""),1,0)</f>
        <v>0</v>
      </c>
      <c r="H113" s="42" t="s">
        <v>237</v>
      </c>
      <c r="I113" s="42" t="s">
        <v>238</v>
      </c>
      <c r="J113" s="359">
        <f>IF(Beförderungspapier_6.2!G24=" ",0,1)</f>
        <v>0</v>
      </c>
      <c r="K113" s="359"/>
      <c r="L113" s="359"/>
      <c r="M113" s="359"/>
      <c r="N113" s="359"/>
      <c r="O113" s="359"/>
    </row>
    <row r="114" spans="5:15" x14ac:dyDescent="0.3">
      <c r="E114" s="247" t="s">
        <v>236</v>
      </c>
      <c r="F114" s="247"/>
      <c r="G114" s="40">
        <f>IF(AND(H114=1,I114=1,Beförderungspapier_6.2!O29=""),1,0)</f>
        <v>0</v>
      </c>
      <c r="H114" s="120">
        <f>IF(LEFT(Beförderungspapier_6.2!A29,2)="UN",1,0)</f>
        <v>0</v>
      </c>
      <c r="I114" s="40">
        <f>IF(Beförderungspapier_6.2!O24="",0,1)</f>
        <v>0</v>
      </c>
    </row>
    <row r="115" spans="5:15" x14ac:dyDescent="0.3">
      <c r="G115" s="119"/>
      <c r="H115" s="121" t="s">
        <v>235</v>
      </c>
      <c r="I115" s="122" t="s">
        <v>234</v>
      </c>
      <c r="J115" s="111" t="s">
        <v>295</v>
      </c>
      <c r="K115" s="111" t="s">
        <v>294</v>
      </c>
      <c r="L115" s="111" t="s">
        <v>296</v>
      </c>
    </row>
    <row r="116" spans="5:15" x14ac:dyDescent="0.3">
      <c r="E116" s="247" t="s">
        <v>20</v>
      </c>
      <c r="F116" s="247"/>
      <c r="G116" s="40">
        <f>IF(AND(I116=0,L116=1),1,0)</f>
        <v>0</v>
      </c>
      <c r="H116" s="41">
        <f>IF(OR(LEFT(Beförderungspapier_6.2!G24,1)="(",LEFT(Beförderungspapier_6.2!G24,1)="k"),1,0)</f>
        <v>0</v>
      </c>
      <c r="I116" s="40">
        <f>IF(LEFT(Beförderungspapier_6.2!P29,1)="V",1,0)</f>
        <v>0</v>
      </c>
      <c r="J116" s="40">
        <f>IF(AND(H114=0,Beförderungspapier_6.2!O24&lt;&gt;""),1,0)</f>
        <v>0</v>
      </c>
      <c r="K116" s="40">
        <f>IF(AND(H114=1,Beförderungspapier_6.2!O29&lt;&gt;""),1,0)</f>
        <v>0</v>
      </c>
      <c r="L116" s="40">
        <f>J116+K116</f>
        <v>0</v>
      </c>
    </row>
    <row r="117" spans="5:15" x14ac:dyDescent="0.3">
      <c r="E117" s="247" t="s">
        <v>19</v>
      </c>
      <c r="F117" s="247"/>
      <c r="G117" s="40">
        <f>IF(AND(I116=1,Beförderungspapier_6.2!U24=""),1,0)</f>
        <v>0</v>
      </c>
    </row>
    <row r="119" spans="5:15" x14ac:dyDescent="0.3">
      <c r="E119" s="247" t="s">
        <v>17</v>
      </c>
      <c r="F119" s="247"/>
      <c r="G119" s="40">
        <f>IF(AND(Beförderungspapier_6.2!U24&lt;&gt;"",Beförderungspapier_6.2!V24=""),1,0)</f>
        <v>0</v>
      </c>
    </row>
    <row r="126" spans="5:15" x14ac:dyDescent="0.3">
      <c r="E126" s="247" t="s">
        <v>240</v>
      </c>
      <c r="F126" s="247"/>
      <c r="G126" s="40">
        <f>IF(AND(SUM(G105:G119)+H106=0,Beförderungspapier_6.2!E35=""),1,0)</f>
        <v>0</v>
      </c>
    </row>
    <row r="127" spans="5:15" x14ac:dyDescent="0.3">
      <c r="E127" s="247" t="s">
        <v>241</v>
      </c>
      <c r="F127" s="247"/>
      <c r="G127" s="40">
        <f>IF(AND(Beförderungspapier_6.2!E35&lt;&gt;"",Beförderungspapier_6.2!R35=""),1,0)</f>
        <v>0</v>
      </c>
    </row>
    <row r="128" spans="5:15" x14ac:dyDescent="0.3">
      <c r="E128" s="247" t="s">
        <v>266</v>
      </c>
      <c r="F128" s="247"/>
      <c r="G128" s="40">
        <f>SUM(G105:G127)</f>
        <v>1</v>
      </c>
    </row>
    <row r="130" spans="5:22" x14ac:dyDescent="0.3">
      <c r="E130" s="354" t="s">
        <v>245</v>
      </c>
      <c r="F130" s="355"/>
      <c r="G130" s="356"/>
    </row>
    <row r="131" spans="5:22" x14ac:dyDescent="0.3">
      <c r="E131" s="357" t="s">
        <v>246</v>
      </c>
      <c r="F131" s="358"/>
      <c r="G131" s="40">
        <f>INDEX(Parameter!E7:AB18,Parameter!AC7,22)</f>
        <v>0</v>
      </c>
      <c r="H131" s="248" t="str">
        <f>IF(LEFT(G131,4)="P620",". Eine bauartgeprüfte Verpackung speziell für Klasse 6.2 ist zu verwenden",IF(LEFT(G131,4)="P621",". Die Verpackung muß den Prüfanforderungen für Verpackungsgruppe II entsprechen",""))</f>
        <v/>
      </c>
      <c r="I131" s="249"/>
      <c r="J131" s="249"/>
      <c r="K131" s="249"/>
      <c r="L131" s="249"/>
      <c r="M131" s="250"/>
    </row>
    <row r="132" spans="5:22" x14ac:dyDescent="0.3">
      <c r="E132" s="357" t="s">
        <v>248</v>
      </c>
      <c r="F132" s="358"/>
      <c r="G132" s="40">
        <f>INDEX(Parameter!E7:AB18,Parameter!AC7,23)</f>
        <v>0</v>
      </c>
    </row>
    <row r="133" spans="5:22" x14ac:dyDescent="0.3">
      <c r="E133" s="357" t="s">
        <v>252</v>
      </c>
      <c r="F133" s="358"/>
      <c r="G133" s="102" t="str">
        <f>IF(Beförderungspapier_6.2!A24&lt;&gt;"UN 3373,","''"&amp;LEFT(Beförderungspapier_6.2!A24,7)&amp;"''","''BIOLOGISCHER STOFF, KATEGORIE B''")</f>
        <v>'' ''</v>
      </c>
      <c r="H133" s="248" t="str">
        <f>IF(Beförderungspapier_6.2!A31="ALS KÜHLMITTEL","''KOHLENDIOXID FEST, ALS KÜHLMITTEL''","")</f>
        <v/>
      </c>
      <c r="I133" s="249"/>
      <c r="J133" s="250"/>
      <c r="K133" s="248" t="str">
        <f>IF(Beförderungspapier_6.2!A31="FLÜSSIG, ALS KÜHLMITTEL"," sowie ''STICKSTOFF, TIEFGEKÜHLT, FLÜSSIG, ALS KÜHLMITTEL''","")</f>
        <v/>
      </c>
      <c r="L133" s="249"/>
      <c r="M133" s="249"/>
      <c r="N133" s="250"/>
      <c r="O133" s="40" t="str">
        <f>IF(AND(G133&lt;&gt;"",H133&lt;&gt;"")," sowie ","")</f>
        <v/>
      </c>
      <c r="P133" s="240" t="str">
        <f>IF(RIGHT(G132,3)="2.2"," und ''UN 1977''","")</f>
        <v/>
      </c>
      <c r="Q133" s="240"/>
      <c r="R133" s="240"/>
      <c r="S133" s="240"/>
    </row>
    <row r="134" spans="5:22" x14ac:dyDescent="0.3">
      <c r="E134" s="357" t="s">
        <v>255</v>
      </c>
      <c r="F134" s="358"/>
      <c r="G134" s="240" t="str">
        <f>IF(G132&lt;&gt;"UN 3373","orangefarbene Warntafeln","")</f>
        <v>orangefarbene Warntafeln</v>
      </c>
      <c r="H134" s="240"/>
      <c r="I134" s="240"/>
      <c r="J134" s="240"/>
      <c r="K134" s="240"/>
      <c r="L134" s="240"/>
      <c r="M134" s="248" t="str">
        <f>IF(Beförderungspapier_6.2!A31="ALS KÜHLMITTEL","ggf. Warnkennzeichen für Kühlung","")</f>
        <v/>
      </c>
      <c r="N134" s="249"/>
      <c r="O134" s="250"/>
      <c r="P134" s="248" t="str">
        <f>IF(AND(G134="",M134=""),"keine besondere Kennzeichnung notwendig","")</f>
        <v/>
      </c>
      <c r="Q134" s="249"/>
      <c r="R134" s="249"/>
      <c r="S134" s="250"/>
      <c r="T134" s="40" t="str">
        <f>IF(AND(G133&lt;&gt;"",H133&lt;&gt;"",G132&lt;&gt;"UN 3373")," sowie ","")</f>
        <v/>
      </c>
      <c r="U134" s="230" t="str">
        <f>IF(G131="P621"," sowie [A]-Kennzeichen.",".")</f>
        <v>.</v>
      </c>
      <c r="V134" s="231"/>
    </row>
    <row r="135" spans="5:22" x14ac:dyDescent="0.3">
      <c r="E135" s="357" t="s">
        <v>256</v>
      </c>
      <c r="F135" s="358"/>
      <c r="G135" s="248" t="str">
        <f>IF(G132&lt;&gt;"UN 3373",",  gültige ADR-Bescheinigung, schriftl. Weisungen, Beförderungspapier","")</f>
        <v>,  gültige ADR-Bescheinigung, schriftl. Weisungen, Beförderungspapier</v>
      </c>
      <c r="H135" s="249"/>
      <c r="I135" s="249"/>
      <c r="J135" s="249"/>
      <c r="K135" s="250"/>
    </row>
    <row r="136" spans="5:22" x14ac:dyDescent="0.3">
      <c r="E136" s="357" t="s">
        <v>280</v>
      </c>
      <c r="F136" s="358"/>
      <c r="G136" s="40" t="str">
        <f>IF(Beförderungspapier_6.2!A24&lt;&gt;"UN 3373,",LEFT(Beförderungspapier_6.2!A24,7),"")</f>
        <v xml:space="preserve"> </v>
      </c>
      <c r="H136" s="230" t="str">
        <f>IF(Beförderungspapier_6.2!A31="ALS KÜHLMITTEL","KOHLENDIOXID FEST, ALS KÜHLMITTEL","")</f>
        <v/>
      </c>
      <c r="I136" s="361"/>
      <c r="J136" s="361"/>
      <c r="K136" s="231"/>
    </row>
    <row r="138" spans="5:22" x14ac:dyDescent="0.3">
      <c r="E138" s="247" t="s">
        <v>264</v>
      </c>
      <c r="F138" s="247"/>
      <c r="G138" s="91" t="b">
        <v>0</v>
      </c>
      <c r="H138" s="40">
        <f>IF(G138=FALSE,0,1)</f>
        <v>0</v>
      </c>
    </row>
  </sheetData>
  <sheetProtection password="F66A" sheet="1" objects="1" scenarios="1"/>
  <mergeCells count="356">
    <mergeCell ref="J113:O113"/>
    <mergeCell ref="J112:O112"/>
    <mergeCell ref="E136:F136"/>
    <mergeCell ref="H136:K136"/>
    <mergeCell ref="E138:F138"/>
    <mergeCell ref="E133:F133"/>
    <mergeCell ref="E134:F134"/>
    <mergeCell ref="E135:F135"/>
    <mergeCell ref="Z5:Z6"/>
    <mergeCell ref="E16:G16"/>
    <mergeCell ref="E18:G18"/>
    <mergeCell ref="E35:K35"/>
    <mergeCell ref="E36:K36"/>
    <mergeCell ref="E42:K42"/>
    <mergeCell ref="E43:K4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AA5:AA6"/>
    <mergeCell ref="E85:K85"/>
    <mergeCell ref="R85:AB85"/>
    <mergeCell ref="H133:J133"/>
    <mergeCell ref="K133:N133"/>
    <mergeCell ref="G134:L134"/>
    <mergeCell ref="E113:F113"/>
    <mergeCell ref="E114:F114"/>
    <mergeCell ref="E107:F107"/>
    <mergeCell ref="E126:F126"/>
    <mergeCell ref="E127:F127"/>
    <mergeCell ref="E130:G130"/>
    <mergeCell ref="E131:F131"/>
    <mergeCell ref="H131:M131"/>
    <mergeCell ref="E132:F132"/>
    <mergeCell ref="E106:F106"/>
    <mergeCell ref="E108:F108"/>
    <mergeCell ref="E109:F109"/>
    <mergeCell ref="E110:F110"/>
    <mergeCell ref="E111:F111"/>
    <mergeCell ref="E112:F112"/>
    <mergeCell ref="E116:F116"/>
    <mergeCell ref="E117:F117"/>
    <mergeCell ref="E119:F119"/>
    <mergeCell ref="E44:K44"/>
    <mergeCell ref="E45:K45"/>
    <mergeCell ref="E37:K37"/>
    <mergeCell ref="AC5:AC6"/>
    <mergeCell ref="E5:G6"/>
    <mergeCell ref="E8:G8"/>
    <mergeCell ref="I15:L15"/>
    <mergeCell ref="M15:P15"/>
    <mergeCell ref="I6:L6"/>
    <mergeCell ref="M6:P6"/>
    <mergeCell ref="H5:P5"/>
    <mergeCell ref="Q5:Q6"/>
    <mergeCell ref="E7:G7"/>
    <mergeCell ref="I7:L7"/>
    <mergeCell ref="M7:P7"/>
    <mergeCell ref="R5:R6"/>
    <mergeCell ref="S5:S6"/>
    <mergeCell ref="T5:T6"/>
    <mergeCell ref="E9:G9"/>
    <mergeCell ref="E11:G11"/>
    <mergeCell ref="E14:G14"/>
    <mergeCell ref="E15:G15"/>
    <mergeCell ref="U7:W7"/>
    <mergeCell ref="U10:W10"/>
    <mergeCell ref="X7:Y7"/>
    <mergeCell ref="X8:Y8"/>
    <mergeCell ref="U5:W6"/>
    <mergeCell ref="M16:P16"/>
    <mergeCell ref="I18:L18"/>
    <mergeCell ref="M18:P18"/>
    <mergeCell ref="I8:L8"/>
    <mergeCell ref="M8:P8"/>
    <mergeCell ref="I11:L11"/>
    <mergeCell ref="M11:P11"/>
    <mergeCell ref="I14:L14"/>
    <mergeCell ref="M14:P14"/>
    <mergeCell ref="I9:L9"/>
    <mergeCell ref="M9:P9"/>
    <mergeCell ref="M12:P12"/>
    <mergeCell ref="X5:Y6"/>
    <mergeCell ref="U9:W9"/>
    <mergeCell ref="X9:Y9"/>
    <mergeCell ref="U8:W8"/>
    <mergeCell ref="L42:Q42"/>
    <mergeCell ref="L43:Q43"/>
    <mergeCell ref="M17:P17"/>
    <mergeCell ref="E77:K77"/>
    <mergeCell ref="E78:K78"/>
    <mergeCell ref="L63:Q63"/>
    <mergeCell ref="L64:Q64"/>
    <mergeCell ref="L65:Q65"/>
    <mergeCell ref="L66:Q66"/>
    <mergeCell ref="L67:Q67"/>
    <mergeCell ref="L56:Q56"/>
    <mergeCell ref="L57:Q57"/>
    <mergeCell ref="L58:Q58"/>
    <mergeCell ref="L59:Q59"/>
    <mergeCell ref="L60:Q60"/>
    <mergeCell ref="L50:Q50"/>
    <mergeCell ref="L51:Q51"/>
    <mergeCell ref="L52:Q52"/>
    <mergeCell ref="L53:Q53"/>
    <mergeCell ref="L54:Q54"/>
    <mergeCell ref="E38:K38"/>
    <mergeCell ref="E39:K39"/>
    <mergeCell ref="E40:K40"/>
    <mergeCell ref="E41:K41"/>
    <mergeCell ref="E79:K79"/>
    <mergeCell ref="E80:K80"/>
    <mergeCell ref="E81:K81"/>
    <mergeCell ref="L81:Q81"/>
    <mergeCell ref="E21:K22"/>
    <mergeCell ref="L44:Q44"/>
    <mergeCell ref="L45:Q45"/>
    <mergeCell ref="L46:Q46"/>
    <mergeCell ref="L47:Q47"/>
    <mergeCell ref="L48:Q48"/>
    <mergeCell ref="L75:Q75"/>
    <mergeCell ref="L74:Q74"/>
    <mergeCell ref="L68:Q68"/>
    <mergeCell ref="L61:Q61"/>
    <mergeCell ref="L62:Q62"/>
    <mergeCell ref="L55:Q55"/>
    <mergeCell ref="L49:Q49"/>
    <mergeCell ref="E33:K33"/>
    <mergeCell ref="E34:K34"/>
    <mergeCell ref="L69:Q69"/>
    <mergeCell ref="L70:Q70"/>
    <mergeCell ref="L71:Q71"/>
    <mergeCell ref="L72:Q72"/>
    <mergeCell ref="L73:Q73"/>
    <mergeCell ref="E59:K59"/>
    <mergeCell ref="E60:K60"/>
    <mergeCell ref="E61:K61"/>
    <mergeCell ref="E52:K52"/>
    <mergeCell ref="E53:K53"/>
    <mergeCell ref="E54:K54"/>
    <mergeCell ref="E55:K55"/>
    <mergeCell ref="E56:K56"/>
    <mergeCell ref="E47:K47"/>
    <mergeCell ref="E48:K48"/>
    <mergeCell ref="E49:K49"/>
    <mergeCell ref="E50:K50"/>
    <mergeCell ref="E51:K51"/>
    <mergeCell ref="E58:K58"/>
    <mergeCell ref="E46:K46"/>
    <mergeCell ref="L38:Q38"/>
    <mergeCell ref="L39:Q39"/>
    <mergeCell ref="L40:Q40"/>
    <mergeCell ref="L41:Q41"/>
    <mergeCell ref="E82:K82"/>
    <mergeCell ref="E83:K83"/>
    <mergeCell ref="E84:K84"/>
    <mergeCell ref="E72:K72"/>
    <mergeCell ref="E73:K73"/>
    <mergeCell ref="E74:K74"/>
    <mergeCell ref="E75:K75"/>
    <mergeCell ref="E76:K76"/>
    <mergeCell ref="E67:K67"/>
    <mergeCell ref="E68:K68"/>
    <mergeCell ref="E69:K69"/>
    <mergeCell ref="E70:K70"/>
    <mergeCell ref="E71:K71"/>
    <mergeCell ref="E62:K62"/>
    <mergeCell ref="E63:K63"/>
    <mergeCell ref="E64:K64"/>
    <mergeCell ref="E65:K65"/>
    <mergeCell ref="E66:K66"/>
    <mergeCell ref="E57:K57"/>
    <mergeCell ref="L82:Q82"/>
    <mergeCell ref="L83:Q83"/>
    <mergeCell ref="L84:Q84"/>
    <mergeCell ref="L85:Q85"/>
    <mergeCell ref="L21:Q22"/>
    <mergeCell ref="L76:Q76"/>
    <mergeCell ref="L77:Q77"/>
    <mergeCell ref="L78:Q78"/>
    <mergeCell ref="L79:Q79"/>
    <mergeCell ref="L80:Q80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R38:AB38"/>
    <mergeCell ref="R39:AB39"/>
    <mergeCell ref="R40:AB40"/>
    <mergeCell ref="R41:AB41"/>
    <mergeCell ref="R42:AB42"/>
    <mergeCell ref="R37:AB37"/>
    <mergeCell ref="R24:AB24"/>
    <mergeCell ref="R25:AB25"/>
    <mergeCell ref="R26:AB26"/>
    <mergeCell ref="R27:AB27"/>
    <mergeCell ref="R28:AB28"/>
    <mergeCell ref="R29:AB29"/>
    <mergeCell ref="R30:AB30"/>
    <mergeCell ref="R31:AB31"/>
    <mergeCell ref="R32:AB32"/>
    <mergeCell ref="R33:AB33"/>
    <mergeCell ref="R34:AB34"/>
    <mergeCell ref="R35:AB35"/>
    <mergeCell ref="R36:AB36"/>
    <mergeCell ref="R48:AB48"/>
    <mergeCell ref="R49:AB49"/>
    <mergeCell ref="R50:AB50"/>
    <mergeCell ref="R51:AB51"/>
    <mergeCell ref="R52:AB52"/>
    <mergeCell ref="R43:AB43"/>
    <mergeCell ref="R44:AB44"/>
    <mergeCell ref="R45:AB45"/>
    <mergeCell ref="R46:AB46"/>
    <mergeCell ref="R47:AB47"/>
    <mergeCell ref="R58:AB58"/>
    <mergeCell ref="R59:AB59"/>
    <mergeCell ref="R60:AB60"/>
    <mergeCell ref="R61:AB61"/>
    <mergeCell ref="R62:AB62"/>
    <mergeCell ref="R53:AB53"/>
    <mergeCell ref="R54:AB54"/>
    <mergeCell ref="R55:AB55"/>
    <mergeCell ref="R56:AB56"/>
    <mergeCell ref="R57:AB57"/>
    <mergeCell ref="R77:AB77"/>
    <mergeCell ref="R68:AB68"/>
    <mergeCell ref="R69:AB69"/>
    <mergeCell ref="R70:AB70"/>
    <mergeCell ref="R71:AB71"/>
    <mergeCell ref="R72:AB72"/>
    <mergeCell ref="R63:AB63"/>
    <mergeCell ref="R64:AB64"/>
    <mergeCell ref="R65:AB65"/>
    <mergeCell ref="R66:AB66"/>
    <mergeCell ref="R67:AB67"/>
    <mergeCell ref="R83:AB83"/>
    <mergeCell ref="R84:AB84"/>
    <mergeCell ref="R21:AB22"/>
    <mergeCell ref="AC21:AC22"/>
    <mergeCell ref="E10:G10"/>
    <mergeCell ref="E13:G13"/>
    <mergeCell ref="I13:L13"/>
    <mergeCell ref="I10:L10"/>
    <mergeCell ref="M10:P10"/>
    <mergeCell ref="M13:P13"/>
    <mergeCell ref="E23:K23"/>
    <mergeCell ref="L23:Q23"/>
    <mergeCell ref="R23:AB23"/>
    <mergeCell ref="E12:G12"/>
    <mergeCell ref="I12:L12"/>
    <mergeCell ref="R78:AB78"/>
    <mergeCell ref="R79:AB79"/>
    <mergeCell ref="R80:AB80"/>
    <mergeCell ref="R81:AB81"/>
    <mergeCell ref="R82:AB82"/>
    <mergeCell ref="R73:AB73"/>
    <mergeCell ref="R74:AB74"/>
    <mergeCell ref="R75:AB75"/>
    <mergeCell ref="R76:AB76"/>
    <mergeCell ref="E17:G17"/>
    <mergeCell ref="I17:L17"/>
    <mergeCell ref="U17:W17"/>
    <mergeCell ref="X17:Y17"/>
    <mergeCell ref="U16:W16"/>
    <mergeCell ref="U18:W18"/>
    <mergeCell ref="X10:Y10"/>
    <mergeCell ref="X11:Y11"/>
    <mergeCell ref="X12:Y12"/>
    <mergeCell ref="X13:Y13"/>
    <mergeCell ref="X14:Y14"/>
    <mergeCell ref="X15:Y15"/>
    <mergeCell ref="X16:Y16"/>
    <mergeCell ref="X18:Y18"/>
    <mergeCell ref="U11:W11"/>
    <mergeCell ref="U12:W12"/>
    <mergeCell ref="U13:W13"/>
    <mergeCell ref="U14:W14"/>
    <mergeCell ref="U15:W15"/>
    <mergeCell ref="I16:L16"/>
    <mergeCell ref="E104:G104"/>
    <mergeCell ref="E105:F105"/>
    <mergeCell ref="E92:G92"/>
    <mergeCell ref="E101:G101"/>
    <mergeCell ref="E91:G91"/>
    <mergeCell ref="E93:G93"/>
    <mergeCell ref="E94:G94"/>
    <mergeCell ref="E95:G95"/>
    <mergeCell ref="E96:G96"/>
    <mergeCell ref="E97:G97"/>
    <mergeCell ref="E98:G98"/>
    <mergeCell ref="E99:G99"/>
    <mergeCell ref="E100:G100"/>
    <mergeCell ref="G135:K135"/>
    <mergeCell ref="P134:S134"/>
    <mergeCell ref="L101:M101"/>
    <mergeCell ref="M89:M90"/>
    <mergeCell ref="L92:M92"/>
    <mergeCell ref="L93:M93"/>
    <mergeCell ref="L94:M94"/>
    <mergeCell ref="L95:M95"/>
    <mergeCell ref="J101:K101"/>
    <mergeCell ref="E89:G90"/>
    <mergeCell ref="H89:I90"/>
    <mergeCell ref="J89:K90"/>
    <mergeCell ref="L89:L90"/>
    <mergeCell ref="J91:K91"/>
    <mergeCell ref="J92:K92"/>
    <mergeCell ref="J93:K93"/>
    <mergeCell ref="J94:K94"/>
    <mergeCell ref="J95:K95"/>
    <mergeCell ref="H91:I91"/>
    <mergeCell ref="L96:M96"/>
    <mergeCell ref="L97:M97"/>
    <mergeCell ref="L98:M98"/>
    <mergeCell ref="L99:M99"/>
    <mergeCell ref="L100:M100"/>
    <mergeCell ref="U134:V134"/>
    <mergeCell ref="E86:K86"/>
    <mergeCell ref="L86:Q86"/>
    <mergeCell ref="R86:AB86"/>
    <mergeCell ref="P133:S133"/>
    <mergeCell ref="T89:T90"/>
    <mergeCell ref="O89:P90"/>
    <mergeCell ref="E128:F128"/>
    <mergeCell ref="M134:O134"/>
    <mergeCell ref="J96:K96"/>
    <mergeCell ref="J98:K98"/>
    <mergeCell ref="J100:K100"/>
    <mergeCell ref="J97:K97"/>
    <mergeCell ref="J99:K99"/>
    <mergeCell ref="H97:I97"/>
    <mergeCell ref="H98:I98"/>
    <mergeCell ref="H99:I99"/>
    <mergeCell ref="H100:I100"/>
    <mergeCell ref="H101:I101"/>
    <mergeCell ref="H93:I93"/>
    <mergeCell ref="H92:I92"/>
    <mergeCell ref="H94:I94"/>
    <mergeCell ref="H95:I95"/>
    <mergeCell ref="H96:I9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Beförderungspapier_6.2</vt:lpstr>
      <vt:lpstr>Gefahrzettel UN 3373</vt:lpstr>
      <vt:lpstr>Gefahrzettel 6.2</vt:lpstr>
      <vt:lpstr>Ausrichtungspfeile</vt:lpstr>
      <vt:lpstr>Gefahrzettel 2.2</vt:lpstr>
      <vt:lpstr>Parameter</vt:lpstr>
      <vt:lpstr>Beförderungspapier_6.2!Druckbereich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u35</dc:creator>
  <cp:lastModifiedBy>u35</cp:lastModifiedBy>
  <cp:lastPrinted>2017-11-17T10:34:54Z</cp:lastPrinted>
  <dcterms:created xsi:type="dcterms:W3CDTF">2017-10-24T11:21:28Z</dcterms:created>
  <dcterms:modified xsi:type="dcterms:W3CDTF">2017-11-28T07:28:20Z</dcterms:modified>
</cp:coreProperties>
</file>